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/>
  <mc:AlternateContent xmlns:mc="http://schemas.openxmlformats.org/markup-compatibility/2006">
    <mc:Choice Requires="x15">
      <x15ac:absPath xmlns:x15ac="http://schemas.microsoft.com/office/spreadsheetml/2010/11/ac" url="https://escolapiosemausorg.sharepoint.com/sites/EscolapiosBarbastro-Administracin/Shared Documents/Administración/Librería/Curso25_26/RELACIÓN LIBROS/RELACIÓN MATERIAL Y LIBROS 25-26/"/>
    </mc:Choice>
  </mc:AlternateContent>
  <xr:revisionPtr revIDLastSave="108" documentId="6_{23012699-4F8D-4037-B86E-A9369E8650DD}" xr6:coauthVersionLast="47" xr6:coauthVersionMax="47" xr10:uidLastSave="{94480216-D3EF-4FDE-8DBD-AD12E37CD6D1}"/>
  <bookViews>
    <workbookView xWindow="28680" yWindow="1305" windowWidth="24240" windowHeight="13140" firstSheet="1" activeTab="4" xr2:uid="{8C4057D2-96B7-436F-8B39-EA4EE6D5F940}"/>
  </bookViews>
  <sheets>
    <sheet name="Hoja1" sheetId="1" state="hidden" r:id="rId1"/>
    <sheet name="1º PRIMARIA" sheetId="4" r:id="rId2"/>
    <sheet name="2º PRIMARIA " sheetId="7" r:id="rId3"/>
    <sheet name="3º PRIMARIA  " sheetId="8" r:id="rId4"/>
    <sheet name="4º PRIMARIA   " sheetId="9" r:id="rId5"/>
    <sheet name="5º PRIMARIA " sheetId="10" r:id="rId6"/>
    <sheet name="6º PRIMARIA  " sheetId="11" r:id="rId7"/>
  </sheets>
  <definedNames>
    <definedName name="_xlnm.Print_Area" localSheetId="1">'1º PRIMARIA'!$A$1:$E$51</definedName>
    <definedName name="_xlnm.Print_Area" localSheetId="2">'2º PRIMARIA '!$A$1:$E$48</definedName>
    <definedName name="_xlnm.Print_Area" localSheetId="3">'3º PRIMARIA  '!$A$1:$E$51</definedName>
    <definedName name="_xlnm.Print_Area" localSheetId="4">'4º PRIMARIA   '!$A$1:$E$51</definedName>
    <definedName name="_xlnm.Print_Area" localSheetId="5">'5º PRIMARIA '!$A$1:$E$49</definedName>
    <definedName name="_xlnm.Print_Area" localSheetId="6">'6º PRIMARIA  '!$A$1:$E$49</definedName>
    <definedName name="_xlnm.Print_Area" localSheetId="0">Hoja1!$A$1:$H$493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" i="1" l="1"/>
  <c r="F7" i="1"/>
  <c r="E8" i="1"/>
  <c r="F8" i="1"/>
  <c r="E9" i="1"/>
  <c r="F9" i="1"/>
  <c r="E10" i="1"/>
  <c r="F10" i="1"/>
  <c r="E11" i="1"/>
  <c r="F11" i="1"/>
  <c r="E12" i="1"/>
  <c r="F12" i="1"/>
  <c r="E13" i="1"/>
  <c r="F13" i="1"/>
  <c r="E14" i="1"/>
  <c r="F14" i="1"/>
  <c r="E15" i="1"/>
  <c r="F15" i="1"/>
  <c r="G15" i="1"/>
  <c r="H15" i="1"/>
  <c r="E16" i="1"/>
  <c r="F16" i="1"/>
  <c r="E17" i="1"/>
  <c r="F17" i="1"/>
  <c r="E18" i="1"/>
  <c r="F18" i="1"/>
  <c r="E19" i="1"/>
  <c r="F19" i="1"/>
  <c r="E20" i="1"/>
  <c r="F20" i="1"/>
  <c r="D21" i="1"/>
  <c r="E21" i="1"/>
  <c r="E31" i="1"/>
  <c r="E32" i="1"/>
  <c r="F32" i="1"/>
  <c r="E34" i="1"/>
  <c r="F34" i="1"/>
  <c r="E35" i="1"/>
  <c r="F35" i="1"/>
  <c r="E36" i="1"/>
  <c r="F36" i="1"/>
  <c r="E37" i="1"/>
  <c r="F37" i="1"/>
  <c r="E38" i="1"/>
  <c r="F38" i="1"/>
  <c r="E39" i="1"/>
  <c r="F39" i="1"/>
  <c r="E40" i="1"/>
  <c r="F40" i="1"/>
  <c r="E41" i="1"/>
  <c r="F41" i="1"/>
  <c r="E42" i="1"/>
  <c r="F42" i="1"/>
  <c r="E43" i="1"/>
  <c r="F43" i="1"/>
  <c r="E44" i="1"/>
  <c r="F44" i="1"/>
  <c r="D46" i="1"/>
  <c r="E58" i="1"/>
  <c r="F58" i="1"/>
  <c r="G58" i="1"/>
  <c r="E59" i="1"/>
  <c r="F59" i="1"/>
  <c r="G59" i="1"/>
  <c r="H59" i="1"/>
  <c r="E60" i="1"/>
  <c r="F60" i="1"/>
  <c r="E61" i="1"/>
  <c r="F61" i="1"/>
  <c r="E62" i="1"/>
  <c r="F62" i="1"/>
  <c r="E63" i="1"/>
  <c r="F63" i="1"/>
  <c r="E64" i="1"/>
  <c r="F64" i="1"/>
  <c r="E65" i="1"/>
  <c r="F65" i="1"/>
  <c r="E66" i="1"/>
  <c r="F66" i="1"/>
  <c r="G66" i="1"/>
  <c r="H66" i="1"/>
  <c r="E67" i="1"/>
  <c r="F67" i="1"/>
  <c r="E68" i="1"/>
  <c r="F68" i="1"/>
  <c r="E69" i="1"/>
  <c r="F69" i="1"/>
  <c r="E70" i="1"/>
  <c r="F70" i="1"/>
  <c r="E71" i="1"/>
  <c r="F71" i="1"/>
  <c r="G71" i="1"/>
  <c r="H71" i="1"/>
  <c r="E72" i="1"/>
  <c r="F72" i="1"/>
  <c r="G72" i="1"/>
  <c r="H72" i="1"/>
  <c r="D74" i="1"/>
  <c r="E74" i="1"/>
  <c r="F87" i="1"/>
  <c r="F88" i="1"/>
  <c r="F89" i="1"/>
  <c r="G89" i="1"/>
  <c r="F90" i="1"/>
  <c r="G90" i="1"/>
  <c r="F91" i="1"/>
  <c r="D92" i="1"/>
  <c r="E96" i="1"/>
  <c r="F96" i="1"/>
  <c r="H96" i="1"/>
  <c r="E97" i="1"/>
  <c r="F97" i="1"/>
  <c r="E98" i="1"/>
  <c r="F98" i="1"/>
  <c r="E99" i="1"/>
  <c r="F99" i="1"/>
  <c r="E100" i="1"/>
  <c r="F100" i="1"/>
  <c r="E101" i="1"/>
  <c r="F101" i="1"/>
  <c r="E102" i="1"/>
  <c r="F102" i="1"/>
  <c r="G102" i="1"/>
  <c r="E103" i="1"/>
  <c r="F103" i="1"/>
  <c r="E104" i="1"/>
  <c r="F104" i="1"/>
  <c r="E105" i="1"/>
  <c r="F105" i="1"/>
  <c r="E106" i="1"/>
  <c r="F106" i="1"/>
  <c r="E107" i="1"/>
  <c r="F107" i="1"/>
  <c r="E108" i="1"/>
  <c r="F108" i="1"/>
  <c r="H108" i="1"/>
  <c r="E109" i="1"/>
  <c r="E112" i="1"/>
  <c r="E120" i="1"/>
  <c r="F109" i="1"/>
  <c r="E110" i="1"/>
  <c r="F110" i="1"/>
  <c r="E111" i="1"/>
  <c r="F111" i="1"/>
  <c r="D112" i="1"/>
  <c r="D120" i="1"/>
  <c r="E115" i="1"/>
  <c r="E116" i="1"/>
  <c r="F116" i="1"/>
  <c r="H116" i="1"/>
  <c r="D117" i="1"/>
  <c r="F126" i="1"/>
  <c r="F127" i="1"/>
  <c r="H127" i="1"/>
  <c r="G127" i="1"/>
  <c r="F128" i="1"/>
  <c r="G128" i="1"/>
  <c r="H128" i="1"/>
  <c r="F129" i="1"/>
  <c r="G129" i="1"/>
  <c r="H129" i="1"/>
  <c r="F130" i="1"/>
  <c r="H130" i="1"/>
  <c r="G130" i="1"/>
  <c r="D131" i="1"/>
  <c r="E135" i="1"/>
  <c r="F135" i="1"/>
  <c r="G135" i="1"/>
  <c r="E136" i="1"/>
  <c r="F136" i="1"/>
  <c r="G136" i="1"/>
  <c r="H136" i="1"/>
  <c r="E137" i="1"/>
  <c r="F137" i="1"/>
  <c r="G137" i="1"/>
  <c r="E138" i="1"/>
  <c r="F138" i="1"/>
  <c r="G138" i="1"/>
  <c r="E139" i="1"/>
  <c r="F139" i="1"/>
  <c r="G139" i="1"/>
  <c r="H139" i="1"/>
  <c r="E140" i="1"/>
  <c r="F140" i="1"/>
  <c r="G140" i="1"/>
  <c r="E141" i="1"/>
  <c r="F141" i="1"/>
  <c r="G141" i="1"/>
  <c r="E142" i="1"/>
  <c r="F142" i="1"/>
  <c r="G142" i="1"/>
  <c r="H142" i="1"/>
  <c r="E143" i="1"/>
  <c r="F143" i="1"/>
  <c r="G143" i="1"/>
  <c r="E144" i="1"/>
  <c r="F144" i="1"/>
  <c r="G144" i="1"/>
  <c r="E145" i="1"/>
  <c r="F145" i="1"/>
  <c r="G145" i="1"/>
  <c r="H145" i="1"/>
  <c r="E146" i="1"/>
  <c r="F146" i="1"/>
  <c r="G146" i="1"/>
  <c r="E147" i="1"/>
  <c r="F147" i="1"/>
  <c r="G147" i="1"/>
  <c r="E148" i="1"/>
  <c r="F148" i="1"/>
  <c r="G148" i="1"/>
  <c r="H148" i="1"/>
  <c r="E149" i="1"/>
  <c r="F149" i="1"/>
  <c r="G149" i="1"/>
  <c r="D150" i="1"/>
  <c r="F150" i="1"/>
  <c r="E150" i="1"/>
  <c r="E156" i="1"/>
  <c r="E157" i="1"/>
  <c r="E158" i="1"/>
  <c r="D158" i="1"/>
  <c r="D161" i="1"/>
  <c r="F166" i="1"/>
  <c r="F167" i="1"/>
  <c r="F168" i="1"/>
  <c r="G168" i="1"/>
  <c r="F169" i="1"/>
  <c r="G169" i="1"/>
  <c r="H169" i="1"/>
  <c r="F170" i="1"/>
  <c r="F175" i="1"/>
  <c r="F171" i="1"/>
  <c r="G171" i="1"/>
  <c r="H171" i="1"/>
  <c r="F172" i="1"/>
  <c r="F173" i="1"/>
  <c r="G173" i="1"/>
  <c r="D175" i="1"/>
  <c r="E178" i="1"/>
  <c r="F178" i="1"/>
  <c r="E179" i="1"/>
  <c r="F179" i="1"/>
  <c r="E180" i="1"/>
  <c r="F180" i="1"/>
  <c r="E181" i="1"/>
  <c r="F181" i="1"/>
  <c r="E182" i="1"/>
  <c r="F182" i="1"/>
  <c r="E183" i="1"/>
  <c r="F183" i="1"/>
  <c r="E184" i="1"/>
  <c r="F184" i="1"/>
  <c r="E185" i="1"/>
  <c r="F185" i="1"/>
  <c r="E186" i="1"/>
  <c r="F186" i="1"/>
  <c r="E187" i="1"/>
  <c r="F187" i="1"/>
  <c r="E188" i="1"/>
  <c r="F188" i="1"/>
  <c r="E189" i="1"/>
  <c r="F189" i="1"/>
  <c r="D190" i="1"/>
  <c r="E193" i="1"/>
  <c r="F193" i="1"/>
  <c r="F195" i="1"/>
  <c r="E194" i="1"/>
  <c r="F194" i="1"/>
  <c r="G194" i="1"/>
  <c r="D195" i="1"/>
  <c r="E195" i="1"/>
  <c r="F203" i="1"/>
  <c r="F211" i="1"/>
  <c r="F204" i="1"/>
  <c r="G204" i="1"/>
  <c r="F205" i="1"/>
  <c r="G205" i="1"/>
  <c r="H205" i="1"/>
  <c r="F206" i="1"/>
  <c r="H206" i="1"/>
  <c r="F207" i="1"/>
  <c r="G207" i="1"/>
  <c r="H207" i="1"/>
  <c r="F208" i="1"/>
  <c r="G208" i="1"/>
  <c r="H208" i="1"/>
  <c r="F209" i="1"/>
  <c r="G209" i="1"/>
  <c r="G210" i="1"/>
  <c r="H210" i="1"/>
  <c r="D211" i="1"/>
  <c r="E214" i="1"/>
  <c r="F214" i="1"/>
  <c r="E215" i="1"/>
  <c r="F215" i="1"/>
  <c r="H215" i="1"/>
  <c r="G215" i="1"/>
  <c r="E216" i="1"/>
  <c r="F216" i="1"/>
  <c r="G216" i="1"/>
  <c r="H216" i="1"/>
  <c r="E217" i="1"/>
  <c r="F217" i="1"/>
  <c r="G217" i="1"/>
  <c r="H217" i="1"/>
  <c r="E218" i="1"/>
  <c r="F218" i="1"/>
  <c r="G218" i="1"/>
  <c r="E219" i="1"/>
  <c r="F219" i="1"/>
  <c r="E220" i="1"/>
  <c r="F220" i="1"/>
  <c r="E221" i="1"/>
  <c r="F221" i="1"/>
  <c r="E222" i="1"/>
  <c r="F222" i="1"/>
  <c r="E223" i="1"/>
  <c r="F223" i="1"/>
  <c r="E224" i="1"/>
  <c r="F224" i="1"/>
  <c r="G224" i="1"/>
  <c r="D225" i="1"/>
  <c r="E225" i="1"/>
  <c r="E228" i="1"/>
  <c r="E230" i="1"/>
  <c r="E232" i="1"/>
  <c r="F228" i="1"/>
  <c r="E229" i="1"/>
  <c r="F229" i="1"/>
  <c r="D230" i="1"/>
  <c r="D232" i="1"/>
  <c r="F243" i="1"/>
  <c r="G243" i="1"/>
  <c r="H243" i="1"/>
  <c r="F244" i="1"/>
  <c r="G244" i="1"/>
  <c r="F245" i="1"/>
  <c r="G245" i="1"/>
  <c r="H245" i="1"/>
  <c r="F246" i="1"/>
  <c r="F247" i="1"/>
  <c r="G247" i="1"/>
  <c r="H247" i="1"/>
  <c r="F248" i="1"/>
  <c r="F249" i="1"/>
  <c r="G249" i="1"/>
  <c r="H249" i="1"/>
  <c r="F250" i="1"/>
  <c r="D251" i="1"/>
  <c r="E255" i="1"/>
  <c r="E267" i="1"/>
  <c r="E256" i="1"/>
  <c r="F256" i="1"/>
  <c r="H256" i="1"/>
  <c r="E257" i="1"/>
  <c r="F257" i="1"/>
  <c r="E258" i="1"/>
  <c r="F258" i="1"/>
  <c r="E259" i="1"/>
  <c r="F259" i="1"/>
  <c r="E260" i="1"/>
  <c r="F260" i="1"/>
  <c r="E261" i="1"/>
  <c r="F261" i="1"/>
  <c r="E262" i="1"/>
  <c r="F262" i="1"/>
  <c r="H262" i="1"/>
  <c r="E263" i="1"/>
  <c r="F263" i="1"/>
  <c r="E264" i="1"/>
  <c r="F264" i="1"/>
  <c r="E265" i="1"/>
  <c r="F265" i="1"/>
  <c r="E266" i="1"/>
  <c r="D267" i="1"/>
  <c r="G268" i="1"/>
  <c r="F275" i="1"/>
  <c r="G275" i="1"/>
  <c r="F276" i="1"/>
  <c r="G276" i="1"/>
  <c r="G283" i="1"/>
  <c r="F277" i="1"/>
  <c r="G277" i="1"/>
  <c r="H277" i="1"/>
  <c r="F278" i="1"/>
  <c r="G278" i="1"/>
  <c r="H278" i="1"/>
  <c r="F279" i="1"/>
  <c r="G279" i="1"/>
  <c r="F280" i="1"/>
  <c r="G280" i="1"/>
  <c r="H280" i="1"/>
  <c r="F281" i="1"/>
  <c r="G281" i="1"/>
  <c r="H281" i="1"/>
  <c r="D283" i="1"/>
  <c r="F283" i="1"/>
  <c r="E287" i="1"/>
  <c r="F287" i="1"/>
  <c r="E288" i="1"/>
  <c r="F288" i="1"/>
  <c r="E289" i="1"/>
  <c r="F289" i="1"/>
  <c r="E290" i="1"/>
  <c r="F290" i="1"/>
  <c r="E291" i="1"/>
  <c r="F291" i="1"/>
  <c r="G291" i="1"/>
  <c r="H291" i="1"/>
  <c r="E292" i="1"/>
  <c r="F292" i="1"/>
  <c r="E293" i="1"/>
  <c r="F293" i="1"/>
  <c r="E294" i="1"/>
  <c r="F294" i="1"/>
  <c r="E295" i="1"/>
  <c r="F295" i="1"/>
  <c r="G295" i="1"/>
  <c r="D298" i="1"/>
  <c r="G299" i="1"/>
  <c r="F308" i="1"/>
  <c r="F309" i="1"/>
  <c r="G309" i="1"/>
  <c r="H309" i="1"/>
  <c r="F310" i="1"/>
  <c r="G310" i="1"/>
  <c r="F311" i="1"/>
  <c r="F312" i="1"/>
  <c r="G312" i="1"/>
  <c r="H312" i="1"/>
  <c r="F313" i="1"/>
  <c r="G313" i="1"/>
  <c r="F314" i="1"/>
  <c r="G314" i="1"/>
  <c r="H314" i="1"/>
  <c r="F315" i="1"/>
  <c r="G315" i="1"/>
  <c r="H315" i="1"/>
  <c r="F316" i="1"/>
  <c r="G316" i="1"/>
  <c r="D317" i="1"/>
  <c r="E320" i="1"/>
  <c r="E329" i="1"/>
  <c r="F320" i="1"/>
  <c r="E321" i="1"/>
  <c r="F321" i="1"/>
  <c r="E322" i="1"/>
  <c r="F322" i="1"/>
  <c r="E323" i="1"/>
  <c r="F323" i="1"/>
  <c r="E324" i="1"/>
  <c r="F324" i="1"/>
  <c r="E325" i="1"/>
  <c r="F325" i="1"/>
  <c r="E326" i="1"/>
  <c r="F326" i="1"/>
  <c r="E327" i="1"/>
  <c r="F327" i="1"/>
  <c r="G327" i="1"/>
  <c r="H327" i="1"/>
  <c r="G328" i="1"/>
  <c r="H328" i="1"/>
  <c r="D329" i="1"/>
  <c r="G330" i="1"/>
  <c r="F338" i="1"/>
  <c r="F348" i="1"/>
  <c r="F339" i="1"/>
  <c r="G339" i="1"/>
  <c r="F340" i="1"/>
  <c r="H340" i="1"/>
  <c r="G340" i="1"/>
  <c r="F341" i="1"/>
  <c r="F342" i="1"/>
  <c r="G342" i="1"/>
  <c r="H342" i="1"/>
  <c r="F343" i="1"/>
  <c r="H343" i="1"/>
  <c r="G343" i="1"/>
  <c r="F344" i="1"/>
  <c r="G344" i="1"/>
  <c r="F345" i="1"/>
  <c r="F346" i="1"/>
  <c r="G346" i="1"/>
  <c r="H346" i="1"/>
  <c r="F347" i="1"/>
  <c r="G347" i="1"/>
  <c r="H347" i="1"/>
  <c r="D348" i="1"/>
  <c r="E352" i="1"/>
  <c r="F352" i="1"/>
  <c r="E353" i="1"/>
  <c r="E354" i="1"/>
  <c r="E355" i="1"/>
  <c r="F353" i="1"/>
  <c r="E356" i="1"/>
  <c r="F356" i="1"/>
  <c r="H356" i="1"/>
  <c r="G356" i="1"/>
  <c r="E357" i="1"/>
  <c r="F357" i="1"/>
  <c r="G357" i="1"/>
  <c r="H357" i="1"/>
  <c r="E358" i="1"/>
  <c r="F358" i="1"/>
  <c r="E359" i="1"/>
  <c r="F359" i="1"/>
  <c r="H359" i="1"/>
  <c r="G359" i="1"/>
  <c r="E360" i="1"/>
  <c r="F360" i="1"/>
  <c r="G360" i="1"/>
  <c r="H360" i="1"/>
  <c r="E361" i="1"/>
  <c r="F361" i="1"/>
  <c r="E362" i="1"/>
  <c r="F362" i="1"/>
  <c r="H362" i="1"/>
  <c r="G362" i="1"/>
  <c r="D364" i="1"/>
  <c r="F371" i="1"/>
  <c r="G371" i="1"/>
  <c r="F372" i="1"/>
  <c r="G372" i="1"/>
  <c r="F373" i="1"/>
  <c r="H373" i="1"/>
  <c r="G373" i="1"/>
  <c r="F374" i="1"/>
  <c r="F375" i="1"/>
  <c r="F376" i="1"/>
  <c r="G376" i="1"/>
  <c r="H376" i="1"/>
  <c r="F377" i="1"/>
  <c r="F378" i="1"/>
  <c r="F379" i="1"/>
  <c r="G379" i="1"/>
  <c r="H379" i="1"/>
  <c r="F380" i="1"/>
  <c r="G380" i="1"/>
  <c r="H380" i="1"/>
  <c r="F381" i="1"/>
  <c r="G381" i="1"/>
  <c r="H381" i="1"/>
  <c r="D382" i="1"/>
  <c r="F382" i="1"/>
  <c r="E385" i="1"/>
  <c r="E386" i="1"/>
  <c r="F386" i="1"/>
  <c r="H386" i="1"/>
  <c r="G386" i="1"/>
  <c r="E387" i="1"/>
  <c r="F387" i="1"/>
  <c r="G387" i="1"/>
  <c r="H387" i="1"/>
  <c r="E388" i="1"/>
  <c r="E394" i="1"/>
  <c r="E389" i="1"/>
  <c r="F389" i="1"/>
  <c r="H389" i="1"/>
  <c r="G389" i="1"/>
  <c r="E390" i="1"/>
  <c r="F390" i="1"/>
  <c r="G390" i="1"/>
  <c r="H390" i="1"/>
  <c r="E391" i="1"/>
  <c r="F391" i="1"/>
  <c r="E392" i="1"/>
  <c r="F392" i="1"/>
  <c r="G392" i="1"/>
  <c r="H392" i="1"/>
  <c r="D394" i="1"/>
  <c r="E400" i="1"/>
  <c r="F400" i="1"/>
  <c r="G400" i="1"/>
  <c r="E401" i="1"/>
  <c r="E412" i="1"/>
  <c r="F401" i="1"/>
  <c r="E402" i="1"/>
  <c r="F402" i="1"/>
  <c r="E403" i="1"/>
  <c r="F403" i="1"/>
  <c r="G403" i="1"/>
  <c r="E404" i="1"/>
  <c r="F404" i="1"/>
  <c r="G404" i="1"/>
  <c r="H404" i="1"/>
  <c r="E405" i="1"/>
  <c r="F405" i="1"/>
  <c r="E406" i="1"/>
  <c r="F406" i="1"/>
  <c r="E407" i="1"/>
  <c r="F407" i="1"/>
  <c r="E408" i="1"/>
  <c r="F408" i="1"/>
  <c r="G408" i="1"/>
  <c r="H408" i="1"/>
  <c r="E409" i="1"/>
  <c r="F409" i="1"/>
  <c r="E411" i="1"/>
  <c r="F411" i="1"/>
  <c r="D412" i="1"/>
  <c r="E416" i="1"/>
  <c r="F416" i="1"/>
  <c r="E417" i="1"/>
  <c r="F417" i="1"/>
  <c r="G417" i="1"/>
  <c r="H417" i="1"/>
  <c r="E418" i="1"/>
  <c r="F418" i="1"/>
  <c r="G418" i="1"/>
  <c r="E419" i="1"/>
  <c r="F419" i="1"/>
  <c r="G419" i="1"/>
  <c r="H419" i="1"/>
  <c r="D421" i="1"/>
  <c r="E427" i="1"/>
  <c r="F427" i="1"/>
  <c r="F433" i="1"/>
  <c r="G427" i="1"/>
  <c r="H427" i="1"/>
  <c r="E428" i="1"/>
  <c r="E433" i="1"/>
  <c r="F428" i="1"/>
  <c r="G428" i="1"/>
  <c r="E429" i="1"/>
  <c r="F429" i="1"/>
  <c r="G429" i="1"/>
  <c r="H429" i="1"/>
  <c r="E430" i="1"/>
  <c r="F430" i="1"/>
  <c r="E431" i="1"/>
  <c r="F431" i="1"/>
  <c r="D433" i="1"/>
  <c r="D435" i="1"/>
  <c r="E438" i="1"/>
  <c r="F438" i="1"/>
  <c r="E439" i="1"/>
  <c r="F439" i="1"/>
  <c r="G439" i="1"/>
  <c r="E440" i="1"/>
  <c r="F440" i="1"/>
  <c r="E441" i="1"/>
  <c r="F441" i="1"/>
  <c r="G441" i="1"/>
  <c r="D443" i="1"/>
  <c r="E449" i="1"/>
  <c r="E455" i="1"/>
  <c r="E450" i="1"/>
  <c r="F450" i="1"/>
  <c r="E451" i="1"/>
  <c r="F451" i="1"/>
  <c r="G451" i="1"/>
  <c r="E452" i="1"/>
  <c r="F452" i="1"/>
  <c r="E453" i="1"/>
  <c r="F453" i="1"/>
  <c r="D455" i="1"/>
  <c r="D457" i="1"/>
  <c r="E461" i="1"/>
  <c r="E462" i="1"/>
  <c r="F462" i="1"/>
  <c r="G462" i="1"/>
  <c r="H462" i="1"/>
  <c r="E463" i="1"/>
  <c r="E466" i="1"/>
  <c r="E464" i="1"/>
  <c r="F464" i="1"/>
  <c r="D466" i="1"/>
  <c r="E472" i="1"/>
  <c r="F472" i="1"/>
  <c r="G472" i="1"/>
  <c r="E473" i="1"/>
  <c r="F473" i="1"/>
  <c r="F478" i="1"/>
  <c r="E474" i="1"/>
  <c r="F474" i="1"/>
  <c r="G474" i="1"/>
  <c r="H474" i="1"/>
  <c r="E475" i="1"/>
  <c r="F475" i="1"/>
  <c r="E476" i="1"/>
  <c r="F476" i="1"/>
  <c r="D478" i="1"/>
  <c r="E484" i="1"/>
  <c r="F484" i="1"/>
  <c r="G484" i="1"/>
  <c r="E485" i="1"/>
  <c r="E489" i="1"/>
  <c r="F485" i="1"/>
  <c r="E486" i="1"/>
  <c r="F486" i="1"/>
  <c r="E487" i="1"/>
  <c r="F487" i="1"/>
  <c r="D489" i="1"/>
  <c r="D491" i="1"/>
  <c r="H430" i="1"/>
  <c r="G292" i="1"/>
  <c r="H292" i="1"/>
  <c r="G256" i="1"/>
  <c r="H167" i="1"/>
  <c r="G167" i="1"/>
  <c r="H472" i="1"/>
  <c r="F461" i="1"/>
  <c r="E478" i="1"/>
  <c r="G487" i="1"/>
  <c r="H487" i="1"/>
  <c r="D480" i="1"/>
  <c r="G430" i="1"/>
  <c r="H378" i="1"/>
  <c r="G378" i="1"/>
  <c r="G374" i="1"/>
  <c r="G345" i="1"/>
  <c r="H345" i="1"/>
  <c r="G321" i="1"/>
  <c r="H321" i="1"/>
  <c r="H316" i="1"/>
  <c r="G308" i="1"/>
  <c r="H308" i="1"/>
  <c r="H218" i="1"/>
  <c r="G206" i="1"/>
  <c r="F156" i="1"/>
  <c r="G91" i="1"/>
  <c r="H91" i="1"/>
  <c r="G311" i="1"/>
  <c r="H311" i="1"/>
  <c r="G262" i="1"/>
  <c r="H451" i="1"/>
  <c r="D423" i="1"/>
  <c r="D445" i="1"/>
  <c r="D468" i="1"/>
  <c r="F385" i="1"/>
  <c r="G385" i="1"/>
  <c r="G294" i="1"/>
  <c r="H294" i="1"/>
  <c r="H275" i="1"/>
  <c r="G248" i="1"/>
  <c r="H248" i="1"/>
  <c r="E190" i="1"/>
  <c r="F190" i="1"/>
  <c r="G402" i="1"/>
  <c r="H402" i="1"/>
  <c r="G375" i="1"/>
  <c r="H375" i="1"/>
  <c r="G184" i="1"/>
  <c r="H184" i="1"/>
  <c r="G341" i="1"/>
  <c r="H341" i="1"/>
  <c r="G172" i="1"/>
  <c r="H172" i="1"/>
  <c r="G108" i="1"/>
  <c r="G96" i="1"/>
  <c r="G41" i="1"/>
  <c r="H41" i="1"/>
  <c r="G32" i="1"/>
  <c r="H32" i="1"/>
  <c r="G116" i="1"/>
  <c r="G88" i="1"/>
  <c r="H88" i="1"/>
  <c r="G65" i="1"/>
  <c r="F131" i="1"/>
  <c r="G87" i="1"/>
  <c r="G92" i="1"/>
  <c r="F31" i="1"/>
  <c r="H31" i="1"/>
  <c r="G166" i="1"/>
  <c r="F115" i="1"/>
  <c r="G115" i="1"/>
  <c r="G117" i="1"/>
  <c r="E117" i="1"/>
  <c r="H111" i="1"/>
  <c r="G111" i="1"/>
  <c r="G109" i="1"/>
  <c r="H109" i="1"/>
  <c r="G105" i="1"/>
  <c r="H105" i="1"/>
  <c r="G103" i="1"/>
  <c r="H103" i="1"/>
  <c r="G101" i="1"/>
  <c r="H101" i="1"/>
  <c r="H99" i="1"/>
  <c r="G99" i="1"/>
  <c r="G97" i="1"/>
  <c r="H97" i="1"/>
  <c r="F92" i="1"/>
  <c r="G39" i="1"/>
  <c r="H39" i="1"/>
  <c r="G35" i="1"/>
  <c r="H35" i="1"/>
  <c r="F117" i="1"/>
  <c r="H166" i="1"/>
  <c r="H65" i="1"/>
  <c r="H374" i="1"/>
  <c r="G31" i="1"/>
  <c r="G156" i="1"/>
  <c r="G461" i="1"/>
  <c r="H461" i="1"/>
  <c r="H156" i="1"/>
  <c r="G222" i="1"/>
  <c r="H222" i="1"/>
  <c r="G150" i="1"/>
  <c r="H150" i="1"/>
  <c r="H16" i="1"/>
  <c r="G16" i="1"/>
  <c r="H486" i="1"/>
  <c r="G348" i="1"/>
  <c r="H348" i="1"/>
  <c r="H323" i="1"/>
  <c r="G323" i="1"/>
  <c r="H261" i="1"/>
  <c r="G261" i="1"/>
  <c r="G221" i="1"/>
  <c r="H221" i="1"/>
  <c r="H185" i="1"/>
  <c r="G185" i="1"/>
  <c r="G110" i="1"/>
  <c r="H110" i="1"/>
  <c r="G63" i="1"/>
  <c r="H63" i="1"/>
  <c r="G43" i="1"/>
  <c r="H43" i="1"/>
  <c r="G34" i="1"/>
  <c r="H34" i="1"/>
  <c r="H46" i="1"/>
  <c r="H50" i="1"/>
  <c r="H440" i="1"/>
  <c r="G440" i="1"/>
  <c r="F421" i="1"/>
  <c r="G416" i="1"/>
  <c r="G421" i="1"/>
  <c r="H416" i="1"/>
  <c r="G322" i="1"/>
  <c r="H322" i="1"/>
  <c r="F329" i="1"/>
  <c r="G260" i="1"/>
  <c r="H260" i="1"/>
  <c r="G220" i="1"/>
  <c r="H220" i="1"/>
  <c r="G62" i="1"/>
  <c r="H62" i="1"/>
  <c r="H42" i="1"/>
  <c r="G42" i="1"/>
  <c r="G411" i="1"/>
  <c r="H411" i="1"/>
  <c r="H391" i="1"/>
  <c r="G391" i="1"/>
  <c r="G293" i="1"/>
  <c r="H293" i="1"/>
  <c r="G229" i="1"/>
  <c r="H229" i="1"/>
  <c r="G183" i="1"/>
  <c r="H183" i="1"/>
  <c r="G69" i="1"/>
  <c r="H69" i="1"/>
  <c r="F74" i="1"/>
  <c r="G13" i="1"/>
  <c r="H13" i="1"/>
  <c r="G452" i="1"/>
  <c r="H452" i="1"/>
  <c r="G438" i="1"/>
  <c r="H438" i="1"/>
  <c r="F443" i="1"/>
  <c r="G409" i="1"/>
  <c r="H409" i="1"/>
  <c r="G353" i="1"/>
  <c r="H353" i="1"/>
  <c r="F364" i="1"/>
  <c r="H258" i="1"/>
  <c r="G182" i="1"/>
  <c r="H182" i="1"/>
  <c r="G175" i="1"/>
  <c r="H168" i="1"/>
  <c r="H68" i="1"/>
  <c r="G40" i="1"/>
  <c r="H40" i="1"/>
  <c r="G12" i="1"/>
  <c r="H12" i="1"/>
  <c r="G64" i="1"/>
  <c r="H64" i="1"/>
  <c r="G70" i="1"/>
  <c r="H70" i="1"/>
  <c r="H195" i="1"/>
  <c r="G195" i="1"/>
  <c r="H181" i="1"/>
  <c r="G181" i="1"/>
  <c r="H107" i="1"/>
  <c r="H100" i="1"/>
  <c r="G100" i="1"/>
  <c r="G11" i="1"/>
  <c r="H11" i="1"/>
  <c r="G287" i="1"/>
  <c r="F298" i="1"/>
  <c r="H287" i="1"/>
  <c r="G44" i="1"/>
  <c r="H44" i="1"/>
  <c r="G61" i="1"/>
  <c r="H61" i="1"/>
  <c r="G431" i="1"/>
  <c r="G433" i="1"/>
  <c r="G257" i="1"/>
  <c r="H257" i="1"/>
  <c r="H246" i="1"/>
  <c r="H180" i="1"/>
  <c r="G180" i="1"/>
  <c r="H67" i="1"/>
  <c r="G67" i="1"/>
  <c r="G10" i="1"/>
  <c r="H10" i="1"/>
  <c r="H186" i="1"/>
  <c r="G186" i="1"/>
  <c r="G476" i="1"/>
  <c r="H476" i="1"/>
  <c r="H352" i="1"/>
  <c r="G326" i="1"/>
  <c r="H326" i="1"/>
  <c r="G179" i="1"/>
  <c r="H179" i="1"/>
  <c r="G106" i="1"/>
  <c r="H106" i="1"/>
  <c r="G38" i="1"/>
  <c r="H38" i="1"/>
  <c r="G19" i="1"/>
  <c r="H19" i="1"/>
  <c r="G14" i="1"/>
  <c r="H14" i="1"/>
  <c r="G464" i="1"/>
  <c r="H464" i="1"/>
  <c r="G190" i="1"/>
  <c r="H190" i="1"/>
  <c r="H197" i="1"/>
  <c r="H475" i="1"/>
  <c r="G475" i="1"/>
  <c r="H450" i="1"/>
  <c r="G450" i="1"/>
  <c r="G407" i="1"/>
  <c r="H407" i="1"/>
  <c r="E435" i="1"/>
  <c r="E468" i="1"/>
  <c r="E491" i="1"/>
  <c r="E457" i="1"/>
  <c r="E480" i="1"/>
  <c r="H325" i="1"/>
  <c r="G290" i="1"/>
  <c r="H290" i="1"/>
  <c r="G189" i="1"/>
  <c r="H189" i="1"/>
  <c r="G178" i="1"/>
  <c r="H178" i="1"/>
  <c r="G98" i="1"/>
  <c r="H98" i="1"/>
  <c r="H58" i="1"/>
  <c r="G37" i="1"/>
  <c r="H37" i="1"/>
  <c r="H18" i="1"/>
  <c r="G18" i="1"/>
  <c r="G361" i="1"/>
  <c r="H361" i="1"/>
  <c r="G214" i="1"/>
  <c r="H214" i="1"/>
  <c r="F225" i="1"/>
  <c r="G358" i="1"/>
  <c r="H358" i="1"/>
  <c r="G36" i="1"/>
  <c r="H36" i="1"/>
  <c r="G8" i="1"/>
  <c r="H8" i="1"/>
  <c r="H406" i="1"/>
  <c r="G406" i="1"/>
  <c r="G382" i="1"/>
  <c r="G289" i="1"/>
  <c r="H289" i="1"/>
  <c r="G263" i="1"/>
  <c r="H263" i="1"/>
  <c r="G251" i="1"/>
  <c r="G188" i="1"/>
  <c r="H188" i="1"/>
  <c r="H17" i="1"/>
  <c r="H405" i="1"/>
  <c r="F412" i="1"/>
  <c r="H288" i="1"/>
  <c r="G288" i="1"/>
  <c r="G223" i="1"/>
  <c r="H223" i="1"/>
  <c r="G187" i="1"/>
  <c r="H187" i="1"/>
  <c r="E161" i="1"/>
  <c r="G104" i="1"/>
  <c r="H104" i="1"/>
  <c r="G7" i="1"/>
  <c r="H7" i="1"/>
  <c r="F46" i="1"/>
  <c r="H244" i="1"/>
  <c r="G265" i="1"/>
  <c r="H265" i="1"/>
  <c r="G320" i="1"/>
  <c r="H170" i="1"/>
  <c r="H403" i="1"/>
  <c r="H295" i="1"/>
  <c r="H371" i="1"/>
  <c r="H439" i="1"/>
  <c r="H418" i="1"/>
  <c r="G401" i="1"/>
  <c r="G412" i="1"/>
  <c r="G377" i="1"/>
  <c r="H377" i="1"/>
  <c r="G352" i="1"/>
  <c r="H313" i="1"/>
  <c r="H279" i="1"/>
  <c r="G246" i="1"/>
  <c r="G219" i="1"/>
  <c r="H219" i="1"/>
  <c r="H209" i="1"/>
  <c r="H204" i="1"/>
  <c r="F21" i="1"/>
  <c r="H87" i="1"/>
  <c r="H115" i="1"/>
  <c r="H117" i="1"/>
  <c r="E46" i="1"/>
  <c r="F112" i="1"/>
  <c r="F120" i="1"/>
  <c r="H428" i="1"/>
  <c r="G170" i="1"/>
  <c r="F317" i="1"/>
  <c r="G486" i="1"/>
  <c r="G405" i="1"/>
  <c r="F388" i="1"/>
  <c r="F355" i="1"/>
  <c r="G338" i="1"/>
  <c r="H338" i="1"/>
  <c r="G325" i="1"/>
  <c r="F251" i="1"/>
  <c r="G60" i="1"/>
  <c r="H60" i="1"/>
  <c r="G17" i="1"/>
  <c r="G485" i="1"/>
  <c r="H485" i="1"/>
  <c r="F449" i="1"/>
  <c r="G203" i="1"/>
  <c r="G211" i="1"/>
  <c r="G193" i="1"/>
  <c r="H193" i="1"/>
  <c r="F157" i="1"/>
  <c r="G68" i="1"/>
  <c r="G20" i="1"/>
  <c r="H20" i="1"/>
  <c r="G9" i="1"/>
  <c r="H9" i="1"/>
  <c r="H385" i="1"/>
  <c r="F230" i="1"/>
  <c r="F232" i="1"/>
  <c r="H400" i="1"/>
  <c r="E364" i="1"/>
  <c r="F354" i="1"/>
  <c r="H224" i="1"/>
  <c r="G259" i="1"/>
  <c r="H259" i="1"/>
  <c r="G228" i="1"/>
  <c r="G230" i="1"/>
  <c r="E421" i="1"/>
  <c r="E423" i="1"/>
  <c r="H484" i="1"/>
  <c r="H441" i="1"/>
  <c r="H310" i="1"/>
  <c r="H276" i="1"/>
  <c r="H283" i="1"/>
  <c r="H147" i="1"/>
  <c r="H144" i="1"/>
  <c r="H141" i="1"/>
  <c r="H138" i="1"/>
  <c r="H135" i="1"/>
  <c r="H90" i="1"/>
  <c r="G324" i="1"/>
  <c r="H324" i="1"/>
  <c r="F489" i="1"/>
  <c r="G473" i="1"/>
  <c r="H473" i="1"/>
  <c r="F463" i="1"/>
  <c r="H102" i="1"/>
  <c r="E298" i="1"/>
  <c r="G264" i="1"/>
  <c r="H264" i="1"/>
  <c r="G453" i="1"/>
  <c r="H453" i="1"/>
  <c r="G107" i="1"/>
  <c r="G258" i="1"/>
  <c r="H203" i="1"/>
  <c r="H89" i="1"/>
  <c r="E443" i="1"/>
  <c r="E445" i="1"/>
  <c r="H372" i="1"/>
  <c r="H344" i="1"/>
  <c r="H339" i="1"/>
  <c r="F255" i="1"/>
  <c r="H194" i="1"/>
  <c r="H173" i="1"/>
  <c r="H149" i="1"/>
  <c r="H146" i="1"/>
  <c r="H143" i="1"/>
  <c r="H140" i="1"/>
  <c r="H137" i="1"/>
  <c r="G126" i="1"/>
  <c r="G131" i="1"/>
  <c r="H112" i="1"/>
  <c r="H120" i="1"/>
  <c r="G435" i="1"/>
  <c r="G423" i="1"/>
  <c r="G112" i="1"/>
  <c r="G120" i="1"/>
  <c r="H421" i="1"/>
  <c r="H92" i="1"/>
  <c r="H401" i="1"/>
  <c r="H478" i="1"/>
  <c r="H489" i="1"/>
  <c r="G355" i="1"/>
  <c r="H355" i="1"/>
  <c r="H364" i="1"/>
  <c r="H366" i="1"/>
  <c r="H126" i="1"/>
  <c r="H131" i="1"/>
  <c r="H388" i="1"/>
  <c r="H394" i="1"/>
  <c r="H396" i="1"/>
  <c r="G388" i="1"/>
  <c r="G394" i="1"/>
  <c r="F394" i="1"/>
  <c r="G489" i="1"/>
  <c r="G491" i="1"/>
  <c r="H298" i="1"/>
  <c r="H301" i="1"/>
  <c r="H175" i="1"/>
  <c r="G157" i="1"/>
  <c r="G158" i="1"/>
  <c r="F158" i="1"/>
  <c r="F161" i="1"/>
  <c r="H443" i="1"/>
  <c r="G329" i="1"/>
  <c r="G74" i="1"/>
  <c r="G298" i="1"/>
  <c r="G443" i="1"/>
  <c r="G445" i="1"/>
  <c r="G478" i="1"/>
  <c r="G480" i="1"/>
  <c r="H21" i="1"/>
  <c r="H25" i="1"/>
  <c r="G21" i="1"/>
  <c r="H211" i="1"/>
  <c r="G317" i="1"/>
  <c r="H317" i="1"/>
  <c r="G46" i="1"/>
  <c r="G161" i="1"/>
  <c r="H412" i="1"/>
  <c r="H414" i="1"/>
  <c r="H382" i="1"/>
  <c r="H74" i="1"/>
  <c r="H78" i="1"/>
  <c r="F455" i="1"/>
  <c r="F457" i="1"/>
  <c r="G449" i="1"/>
  <c r="G455" i="1"/>
  <c r="G457" i="1"/>
  <c r="H251" i="1"/>
  <c r="H431" i="1"/>
  <c r="H433" i="1"/>
  <c r="H228" i="1"/>
  <c r="H230" i="1"/>
  <c r="H232" i="1"/>
  <c r="F466" i="1"/>
  <c r="G463" i="1"/>
  <c r="G466" i="1"/>
  <c r="G468" i="1"/>
  <c r="H463" i="1"/>
  <c r="H466" i="1"/>
  <c r="G354" i="1"/>
  <c r="H354" i="1"/>
  <c r="G364" i="1"/>
  <c r="H255" i="1"/>
  <c r="H267" i="1"/>
  <c r="H270" i="1"/>
  <c r="F267" i="1"/>
  <c r="G255" i="1"/>
  <c r="G267" i="1"/>
  <c r="H225" i="1"/>
  <c r="F480" i="1"/>
  <c r="F423" i="1"/>
  <c r="F468" i="1"/>
  <c r="F491" i="1"/>
  <c r="F435" i="1"/>
  <c r="F445" i="1"/>
  <c r="G225" i="1"/>
  <c r="G232" i="1"/>
  <c r="H320" i="1"/>
  <c r="H329" i="1"/>
  <c r="H332" i="1"/>
  <c r="H445" i="1"/>
  <c r="H423" i="1"/>
  <c r="H468" i="1"/>
  <c r="H435" i="1"/>
  <c r="H491" i="1"/>
  <c r="H480" i="1"/>
  <c r="H157" i="1"/>
  <c r="H158" i="1"/>
  <c r="H161" i="1"/>
  <c r="H449" i="1"/>
  <c r="H455" i="1"/>
  <c r="H457" i="1"/>
</calcChain>
</file>

<file path=xl/sharedStrings.xml><?xml version="1.0" encoding="utf-8"?>
<sst xmlns="http://schemas.openxmlformats.org/spreadsheetml/2006/main" count="1268" uniqueCount="441">
  <si>
    <t>PRIMERO DE EDUCACIÓN INFANTIL</t>
  </si>
  <si>
    <t>Editorial</t>
  </si>
  <si>
    <t>dto 10%</t>
  </si>
  <si>
    <t>Precio librería
con descuento</t>
  </si>
  <si>
    <t>IVA 4%</t>
  </si>
  <si>
    <t>TOTAL</t>
  </si>
  <si>
    <t>GLOBAL</t>
  </si>
  <si>
    <t>EDELVIVES</t>
  </si>
  <si>
    <t>LA ARDILLA PILLA PROYECTO TRÉBOLE</t>
  </si>
  <si>
    <t>1er  TRIM</t>
  </si>
  <si>
    <t>2º   TRIM</t>
  </si>
  <si>
    <t>PRIMEROS PASOS MATEMATICAS</t>
  </si>
  <si>
    <t>Nº1</t>
  </si>
  <si>
    <t>Nº2</t>
  </si>
  <si>
    <t>Nº3</t>
  </si>
  <si>
    <t>PREESCRITURA</t>
  </si>
  <si>
    <t>“ERASE UNA VEZ”</t>
  </si>
  <si>
    <t>CUADER 1</t>
  </si>
  <si>
    <t xml:space="preserve">CUADER 2 </t>
  </si>
  <si>
    <t>CUADER 3</t>
  </si>
  <si>
    <t>GRAFOMOTRICIDAD</t>
  </si>
  <si>
    <t>CUADERNOS DE NÚMEROS</t>
  </si>
  <si>
    <t>Nº 1</t>
  </si>
  <si>
    <t>INGLES</t>
  </si>
  <si>
    <t>OXFORD</t>
  </si>
  <si>
    <t>HELLO TEDDY</t>
  </si>
  <si>
    <t>TOTAL A COBRAR 4%</t>
  </si>
  <si>
    <t>MATERIAL ESCOLAR</t>
  </si>
  <si>
    <t>TOTAL GENERAL</t>
  </si>
  <si>
    <t>SEGUNDO DE EDUCACIÓN INFANTIL</t>
  </si>
  <si>
    <t>PINO PROYECTO TREBOLE</t>
  </si>
  <si>
    <t>"ERASE UNA VEZ"</t>
  </si>
  <si>
    <t>CUADER 4</t>
  </si>
  <si>
    <t>CUADER 5</t>
  </si>
  <si>
    <t>CUADER 6</t>
  </si>
  <si>
    <t xml:space="preserve"> ESCRITURA</t>
  </si>
  <si>
    <t xml:space="preserve"> EDELVIVES </t>
  </si>
  <si>
    <t xml:space="preserve"> “LETRILANDIA” CUADRÍCULA</t>
  </si>
  <si>
    <t xml:space="preserve">CUADER 1 </t>
  </si>
  <si>
    <t>Nº 4</t>
  </si>
  <si>
    <t>Nº 5</t>
  </si>
  <si>
    <t>Nº 6</t>
  </si>
  <si>
    <t>INGLËS</t>
  </si>
  <si>
    <t>TEDDY'S TRAIN "A"</t>
  </si>
  <si>
    <t>LIBRO ALUMNO</t>
  </si>
  <si>
    <t>TOTAL 4% IVA</t>
  </si>
  <si>
    <t>TERCERO DE EDUCACIÓN INFANTIL</t>
  </si>
  <si>
    <t>TINCHO PROYECTO TRÉBOLE</t>
  </si>
  <si>
    <t>LECTURA</t>
  </si>
  <si>
    <t>LETRILANDIA  L.LECTURA 1</t>
  </si>
  <si>
    <t>LETRILANDIA L. LECTURA 2</t>
  </si>
  <si>
    <t>CUADERNOS ESCRITURA</t>
  </si>
  <si>
    <t xml:space="preserve"> EDELVIVES</t>
  </si>
  <si>
    <t>LETRILANDIA CUADRÍCULA</t>
  </si>
  <si>
    <t>CUADER 2</t>
  </si>
  <si>
    <t xml:space="preserve"> Nº 7</t>
  </si>
  <si>
    <t xml:space="preserve"> Nº 8</t>
  </si>
  <si>
    <t xml:space="preserve"> Nº 9</t>
  </si>
  <si>
    <t>TEDDY'S TRAIN "B"</t>
  </si>
  <si>
    <t>LIBRO DEL ALUMNO</t>
  </si>
  <si>
    <t>PRIMERO DE EDUCACIÓN PRIMARIA</t>
  </si>
  <si>
    <t xml:space="preserve">Precio librería
</t>
  </si>
  <si>
    <t>Programa Gratuidad DGA</t>
  </si>
  <si>
    <t>Implantación 05-06</t>
  </si>
  <si>
    <t>SM</t>
  </si>
  <si>
    <t>PROYECTO TRAMPOLIN</t>
  </si>
  <si>
    <t>TRAMPOLIN 1 1TRI CUADRÍC</t>
  </si>
  <si>
    <t>TRAMPOLIN 1 2 TRI PAUTA</t>
  </si>
  <si>
    <t>TRAMPOLIN 1 3 TRI PAUTA</t>
  </si>
  <si>
    <t>RELIGION</t>
  </si>
  <si>
    <t>SE LLAMA JESÚS</t>
  </si>
  <si>
    <t>PLASTICA</t>
  </si>
  <si>
    <t>PLASTICA 1 PROYECTO TRAMPOLIN</t>
  </si>
  <si>
    <t>COLEGIO</t>
  </si>
  <si>
    <t>NEW GALAXY 1 Class book</t>
  </si>
  <si>
    <t>MONKEYING A/DOLPHIN READERS S/L</t>
  </si>
  <si>
    <t xml:space="preserve">PLAN LECTOR        </t>
  </si>
  <si>
    <t xml:space="preserve">SM </t>
  </si>
  <si>
    <t>CAPITÁN LEO TODO 1º</t>
  </si>
  <si>
    <t>Proyec. Activac.Inteligen</t>
  </si>
  <si>
    <t xml:space="preserve"> PAI 2</t>
  </si>
  <si>
    <t>Ortografía</t>
  </si>
  <si>
    <t>S,M</t>
  </si>
  <si>
    <t>Nº 2</t>
  </si>
  <si>
    <t>Nº 3</t>
  </si>
  <si>
    <t>CUADER LENGUA 1 .</t>
  </si>
  <si>
    <t>1er TRI CUADRÍCULA</t>
  </si>
  <si>
    <t>2º TRI PAUTA</t>
  </si>
  <si>
    <t xml:space="preserve">CUADER LENGUA 1  </t>
  </si>
  <si>
    <t>3er TRI  PAUTA</t>
  </si>
  <si>
    <t xml:space="preserve">CUADER MATEMÁTICAS 1 </t>
  </si>
  <si>
    <t>1er TRI CUADRÍCULA.</t>
  </si>
  <si>
    <t>3º TRI PAUTA</t>
  </si>
  <si>
    <t>CUADER CONOC. MEDIO 1</t>
  </si>
  <si>
    <t>PAUTA</t>
  </si>
  <si>
    <t>MUSICA</t>
  </si>
  <si>
    <t>MUSICA EN CLAVE DE SOL</t>
  </si>
  <si>
    <t>AGENDA</t>
  </si>
  <si>
    <t>IVA 16%</t>
  </si>
  <si>
    <t>CUADERNO 2 LINEAS Nº 52 (2)</t>
  </si>
  <si>
    <t>CUADERNO CUADRICULA Nº37 (1)</t>
  </si>
  <si>
    <t>TOTAL 16% IVA</t>
  </si>
  <si>
    <t>MARTERIAL ESCOLAR</t>
  </si>
  <si>
    <t>TOTAL A COBRAR</t>
  </si>
  <si>
    <t>SEGUNDO DE EDUCACIÓN PRIMARIA</t>
  </si>
  <si>
    <t>Precio librería</t>
  </si>
  <si>
    <t>TRAMPOLIN 2 1TRI PAUTA</t>
  </si>
  <si>
    <t>TRAMPOLIN 2 2 TRI PAUTA</t>
  </si>
  <si>
    <t>TRAMPOLIN 2 3 TRI PAUTA</t>
  </si>
  <si>
    <t>PLASTICA 2 PROYECTO TRAMPOLIN</t>
  </si>
  <si>
    <t>SE LLAMA  JESÚS</t>
  </si>
  <si>
    <t>NEW GALAXY 2 Class book</t>
  </si>
  <si>
    <t>WHERE IS IT?/Dolfin Readers</t>
  </si>
  <si>
    <t>CUADER LENGUA 2 .</t>
  </si>
  <si>
    <t>1er TRI PAUTA</t>
  </si>
  <si>
    <t xml:space="preserve">CUADER LENGUA 2  </t>
  </si>
  <si>
    <t xml:space="preserve">CUADER MATEMÁTICAS 2 </t>
  </si>
  <si>
    <t xml:space="preserve">PLAN LECTOR </t>
  </si>
  <si>
    <t>CAPITÁN LEO TODO Nuevo</t>
  </si>
  <si>
    <t>CUADER CONOC. MEDIO 2</t>
  </si>
  <si>
    <t>GENERAL NUEVA MUSICA 07</t>
  </si>
  <si>
    <t xml:space="preserve">CUADERNO 2 LINEAS </t>
  </si>
  <si>
    <t>Nº 52 (2)</t>
  </si>
  <si>
    <t>CUADERNO CUADRÍCULA</t>
  </si>
  <si>
    <t>Nº 37 (2)</t>
  </si>
  <si>
    <t>TERCERO DE EDUCACIÓN PRIMARIA</t>
  </si>
  <si>
    <t>Implantación 06-07</t>
  </si>
  <si>
    <t xml:space="preserve">LENGUA CASTELLANA  </t>
  </si>
  <si>
    <t>LENGUA CASTELLANA 3 NPT</t>
  </si>
  <si>
    <t xml:space="preserve">MATEMATICAS  </t>
  </si>
  <si>
    <t xml:space="preserve">MATEMATICAS 3 NPT </t>
  </si>
  <si>
    <t>C.MEDIO Nuevo</t>
  </si>
  <si>
    <t>C.MEDIO 3  ARAGÓN</t>
  </si>
  <si>
    <t xml:space="preserve">RELIGION </t>
  </si>
  <si>
    <t>EDEBÉ</t>
  </si>
  <si>
    <t>BERAKAH 3</t>
  </si>
  <si>
    <t xml:space="preserve">MUSICA  </t>
  </si>
  <si>
    <t xml:space="preserve">TALLER DE MUSICA  3  </t>
  </si>
  <si>
    <t xml:space="preserve">INGLES  </t>
  </si>
  <si>
    <t>GALAXY 3 Class book</t>
  </si>
  <si>
    <t xml:space="preserve"> LIBROS LECTURA </t>
  </si>
  <si>
    <t>1. Un  título para cada alumno</t>
  </si>
  <si>
    <t xml:space="preserve">PLASTICA </t>
  </si>
  <si>
    <t xml:space="preserve"> PLASTICA 3</t>
  </si>
  <si>
    <t>GALAXY 3 Activity book</t>
  </si>
  <si>
    <t>What's for breakfast? Dolphin readers 2</t>
  </si>
  <si>
    <t>PLAN LECTOR</t>
  </si>
  <si>
    <t>CAPITAN LEO TODO Nuevo</t>
  </si>
  <si>
    <t>Proyec. Activación de la  Inteligencia 3</t>
  </si>
  <si>
    <t>PAI 4</t>
  </si>
  <si>
    <t>CUADERNO DE  LENGUA 3</t>
  </si>
  <si>
    <t>Cuaderno de lengua proy trotamundos</t>
  </si>
  <si>
    <t>CUAD.  DE  MATEMÁTICAS 3</t>
  </si>
  <si>
    <t>Cuaderno de matemáticas proy trotamundos</t>
  </si>
  <si>
    <t xml:space="preserve"> LECTURA </t>
  </si>
  <si>
    <t>3º EP TROTAMUNDOS</t>
  </si>
  <si>
    <t>Nº 7</t>
  </si>
  <si>
    <t>Nº 8</t>
  </si>
  <si>
    <t xml:space="preserve">Ortografía </t>
  </si>
  <si>
    <t>Nº 9</t>
  </si>
  <si>
    <t>E.P</t>
  </si>
  <si>
    <t>Nº 52 (4)</t>
  </si>
  <si>
    <t>Nº 37 (3)</t>
  </si>
  <si>
    <t>CUARTO DE EDUCACIÓN PRIMARIA</t>
  </si>
  <si>
    <t>LENGUA CASTELLANA 4 NPT</t>
  </si>
  <si>
    <t xml:space="preserve">MATEMATICAS 4 NPT </t>
  </si>
  <si>
    <t xml:space="preserve">C.MEDIO </t>
  </si>
  <si>
    <t>C.MEDIO 4  ARAGÓN</t>
  </si>
  <si>
    <t>BERAKAH 4</t>
  </si>
  <si>
    <t xml:space="preserve">TALLER DE MUSICA  4  </t>
  </si>
  <si>
    <t>GALAXY 4 Class book</t>
  </si>
  <si>
    <t>GALAXY 4 Activity book</t>
  </si>
  <si>
    <t xml:space="preserve"> PLASTICA 4</t>
  </si>
  <si>
    <t>Let's go to the rainforest Dolphin readers 3</t>
  </si>
  <si>
    <t>CAPITAN LEO TODO</t>
  </si>
  <si>
    <t>CUADERNO DE  LENGUA 4</t>
  </si>
  <si>
    <t>CUAD.  DE  MATEMÁTICAS 4</t>
  </si>
  <si>
    <t>LIBRO LECTURA LENGUA</t>
  </si>
  <si>
    <t>TROTAMUNDOS</t>
  </si>
  <si>
    <t>Nº 10</t>
  </si>
  <si>
    <t>Nº 11</t>
  </si>
  <si>
    <t>Nº 12</t>
  </si>
  <si>
    <t>CUADERNO 2 LINEAS Nº 52 (4)</t>
  </si>
  <si>
    <t>CUAD. CUADRICULA Nº 37 (3)</t>
  </si>
  <si>
    <t>TOTAL 16 % IVA</t>
  </si>
  <si>
    <t>QUINTO DE EDUCACIÓN PRIMARIA</t>
  </si>
  <si>
    <t>Implantación 07-08</t>
  </si>
  <si>
    <t xml:space="preserve">LENGUA   </t>
  </si>
  <si>
    <t>LENGUA 5 Proyecto A LA VISTA</t>
  </si>
  <si>
    <t xml:space="preserve">MATEMATICAS </t>
  </si>
  <si>
    <t>MATEMATICAS 5 Proyecto planeta amigo</t>
  </si>
  <si>
    <t xml:space="preserve">C.MEDIO  </t>
  </si>
  <si>
    <t xml:space="preserve">C.MEDIO Aragón 5  </t>
  </si>
  <si>
    <t xml:space="preserve">TALLER DE MUSICA  5  </t>
  </si>
  <si>
    <t>GALAXY 5 Class book</t>
  </si>
  <si>
    <t>COL.EL BARCO DE VAPOR SERIE NARANJA</t>
  </si>
  <si>
    <t>PLASTICA 2006</t>
  </si>
  <si>
    <t xml:space="preserve"> PLASTICA 5 del 2006</t>
  </si>
  <si>
    <t>EDEBE</t>
  </si>
  <si>
    <t>BERAKAH</t>
  </si>
  <si>
    <t>GALAXY 5 Activity book</t>
  </si>
  <si>
    <t>In the ocean. Dolphin readers 4</t>
  </si>
  <si>
    <t xml:space="preserve">FRANCÉS </t>
  </si>
  <si>
    <t>CARAMBOLE 1</t>
  </si>
  <si>
    <t>PROYECTO LECTOR</t>
  </si>
  <si>
    <t>CAPITAN LEO TODO  Nuevo</t>
  </si>
  <si>
    <t>PAI 6</t>
  </si>
  <si>
    <t>Nº 13</t>
  </si>
  <si>
    <t>Nº 14</t>
  </si>
  <si>
    <t>Nº 15</t>
  </si>
  <si>
    <t>SEXTO DE EDUCACIÓN PRIMARIA</t>
  </si>
  <si>
    <t>LENGUA 6 Proyecto a la vista</t>
  </si>
  <si>
    <t xml:space="preserve">MATEMATICAS 6 Proyecto planeta amigo </t>
  </si>
  <si>
    <t xml:space="preserve">C.MEDIO Aragón 6 Proyecto planeta amigo </t>
  </si>
  <si>
    <t>GALAXY Class book</t>
  </si>
  <si>
    <t xml:space="preserve">EDEBÉ </t>
  </si>
  <si>
    <t>COL.EL BARCO DE VAPOR SERIE ROJA</t>
  </si>
  <si>
    <t>GALAXY Activity book</t>
  </si>
  <si>
    <t>Where people live  Dolphin readers 4</t>
  </si>
  <si>
    <t>CARAMBOLE 2</t>
  </si>
  <si>
    <t>TALLER DE MUSICA</t>
  </si>
  <si>
    <t>Nº 16</t>
  </si>
  <si>
    <t>Ortogafía</t>
  </si>
  <si>
    <t>Nº 17</t>
  </si>
  <si>
    <t>Nº 18</t>
  </si>
  <si>
    <t>E.P.</t>
  </si>
  <si>
    <t>TOTAL IVA 4%</t>
  </si>
  <si>
    <t>PRIMERO EDUCACIÓN SECUNDARIA</t>
  </si>
  <si>
    <t>LENGUA</t>
  </si>
  <si>
    <t>LENGUA CASTELLANA Y LITERATURA Enlace</t>
  </si>
  <si>
    <t>INGLÉS</t>
  </si>
  <si>
    <t>ENGLISH Active</t>
  </si>
  <si>
    <t>MATEMATICAS</t>
  </si>
  <si>
    <t>ESFERA</t>
  </si>
  <si>
    <t>CIENCIAS NATURALES</t>
  </si>
  <si>
    <t>C. DE LA NATURALEZA Entorno</t>
  </si>
  <si>
    <t>SOCIALES</t>
  </si>
  <si>
    <t>GEOGRAFÍA / HISTORIA</t>
  </si>
  <si>
    <t>FRANCES</t>
  </si>
  <si>
    <t>A TOI ! METHODE DE FRANCAISE</t>
  </si>
  <si>
    <t>RELIGION Proyecto Emaús</t>
  </si>
  <si>
    <t xml:space="preserve">PLÁSTICA Y VISUAL </t>
  </si>
  <si>
    <t>EDUCACION PLASTICA Y VISUAL I</t>
  </si>
  <si>
    <t xml:space="preserve"> </t>
  </si>
  <si>
    <t>ENGLISH Active Work book</t>
  </si>
  <si>
    <t xml:space="preserve">INGLÉS Libros de Lectura  </t>
  </si>
  <si>
    <t>VICENS VIVES</t>
  </si>
  <si>
    <t>GREAT EXPECTATION</t>
  </si>
  <si>
    <t>A TOI ! CAHIER D'EXERCICES</t>
  </si>
  <si>
    <t>MÚSICA</t>
  </si>
  <si>
    <t>MUSICA I</t>
  </si>
  <si>
    <t xml:space="preserve">LIBROS LECTURA </t>
  </si>
  <si>
    <t>Col: .El clan de la mano embrujada</t>
  </si>
  <si>
    <t>1º ESO</t>
  </si>
  <si>
    <t>TUTORIA</t>
  </si>
  <si>
    <t>ICCE</t>
  </si>
  <si>
    <t>PROGRAMA DE ACCION TUTORIAL</t>
  </si>
  <si>
    <t>AGENDA ESO</t>
  </si>
  <si>
    <t>SEGUNDO DE EDUCACIÓN SECUNDARIA</t>
  </si>
  <si>
    <t>Implantación 05/06</t>
  </si>
  <si>
    <t>LENGUA (Contexto)</t>
  </si>
  <si>
    <t>OXFORD EXCHANGE 2</t>
  </si>
  <si>
    <t>¨BIEN SUR 2 MËTHODE DE FRANCAIS</t>
  </si>
  <si>
    <t>NUMEROS 2002</t>
  </si>
  <si>
    <t>CIENCIAS</t>
  </si>
  <si>
    <t>ECOSFERA</t>
  </si>
  <si>
    <t>GEOG. HISTORIA</t>
  </si>
  <si>
    <t>(ARAGÓN)  MILENIO</t>
  </si>
  <si>
    <t>TECNOLOGIA</t>
  </si>
  <si>
    <t>EDUCACION PLASTICA Y VISUAL</t>
  </si>
  <si>
    <t>LONGMAN/ALHAMBRA</t>
  </si>
  <si>
    <t>CUADERNO DEL ALUMNO</t>
  </si>
  <si>
    <t>RELIGION ( BETANIA )</t>
  </si>
  <si>
    <t xml:space="preserve"> INGLES Libros de lectura</t>
  </si>
  <si>
    <t>VICENS-VIVES</t>
  </si>
  <si>
    <t>Mistery in San Francisco</t>
  </si>
  <si>
    <t>WORKBOOK</t>
  </si>
  <si>
    <t>BIEN SUR ! CAHIER D'EXERCICES</t>
  </si>
  <si>
    <t xml:space="preserve">FRANCÉS Libros de Lectura  </t>
  </si>
  <si>
    <t>ZORRO ! Pomme verte Livre+CD</t>
  </si>
  <si>
    <t>2º ESO</t>
  </si>
  <si>
    <t>TERCERO EDUCACIÓN SECUNDARIA</t>
  </si>
  <si>
    <t>LENGUA Y LITERATURA</t>
  </si>
  <si>
    <t>ENLACE</t>
  </si>
  <si>
    <t>BIOLOGIA Y GEOLOGIA</t>
  </si>
  <si>
    <t>FISICA Y QUIMICA</t>
  </si>
  <si>
    <t xml:space="preserve">FISICA Y QUIMICA. </t>
  </si>
  <si>
    <t>CIENCIAS SOCIALES- GEOGRAFIA</t>
  </si>
  <si>
    <t>FRANCÉS</t>
  </si>
  <si>
    <t>A TOI ! 3MÉTHODE DE FRANCAISE</t>
  </si>
  <si>
    <t>TECNOLOGÍA II</t>
  </si>
  <si>
    <t>EDUCACION PARA LA CIUDADANIA</t>
  </si>
  <si>
    <t>CASALS</t>
  </si>
  <si>
    <t>INGLES ENGLISH ALIVE</t>
  </si>
  <si>
    <t>MUSICA II</t>
  </si>
  <si>
    <t>RELIGION CATÓLICA EMAÚS</t>
  </si>
  <si>
    <t>ENGLISH ALIVE WOK BOOK</t>
  </si>
  <si>
    <t>INGLES Libro de lectura</t>
  </si>
  <si>
    <t>OLIVER TWIS</t>
  </si>
  <si>
    <t>A TOI !CAHIER D'EXERCICES</t>
  </si>
  <si>
    <t>Le Roi Arthur et les Chevaliers de la table ronde</t>
  </si>
  <si>
    <t xml:space="preserve">3º ESO </t>
  </si>
  <si>
    <t>ESO</t>
  </si>
  <si>
    <t>CUARTO DE EDUCACIÓN SECUNDARIA</t>
  </si>
  <si>
    <t>CONTEXTO</t>
  </si>
  <si>
    <t>EXCHANGE 4</t>
  </si>
  <si>
    <t>LIBRO DEL ALUMNO 2</t>
  </si>
  <si>
    <t>WORKBOOK 2</t>
  </si>
  <si>
    <t>INGGLES Libro de lectura</t>
  </si>
  <si>
    <t>The canterville ghost (Book+CD)</t>
  </si>
  <si>
    <t>BIEN SUR 4 CAHIER D'EXERCICES</t>
  </si>
  <si>
    <t>MILENIO Aragón</t>
  </si>
  <si>
    <t>BETANIA</t>
  </si>
  <si>
    <t xml:space="preserve">CULTURA  CLASICA   </t>
  </si>
  <si>
    <t>CULTURA  CLASICA 3</t>
  </si>
  <si>
    <t xml:space="preserve">ETICA          </t>
  </si>
  <si>
    <t>ETICA 4º</t>
  </si>
  <si>
    <t>4º ESO</t>
  </si>
  <si>
    <t>TOTAL  IVA 4%</t>
  </si>
  <si>
    <t xml:space="preserve">TOTAL ASIGNATURAS COMUNES </t>
  </si>
  <si>
    <t>GRUPO 1</t>
  </si>
  <si>
    <t>FÍSICA Y QUÍMICA</t>
  </si>
  <si>
    <t xml:space="preserve">S.M. </t>
  </si>
  <si>
    <t>( Newton)</t>
  </si>
  <si>
    <t>BIOLOGÍA</t>
  </si>
  <si>
    <t>TRANSICIÓN . VIDA ADULTA</t>
  </si>
  <si>
    <t>SANTILLANA</t>
  </si>
  <si>
    <t xml:space="preserve">MATEMÁTICAS  </t>
  </si>
  <si>
    <t>MATEMÁ  ALGORITMO B</t>
  </si>
  <si>
    <t>TOTAL A COBRAR GRUPO 1</t>
  </si>
  <si>
    <t>GRUPO 2</t>
  </si>
  <si>
    <t>BIEN SUR! 4 Methode de francais</t>
  </si>
  <si>
    <t>Deux ans de vacances ! Livre+CD</t>
  </si>
  <si>
    <t>MATEM  ALGORITMO Opc. B</t>
  </si>
  <si>
    <t>TOTAL A COBRAR GRUPO 2</t>
  </si>
  <si>
    <t>GRUPO 3</t>
  </si>
  <si>
    <t xml:space="preserve">PLAS.  Y VISUAL </t>
  </si>
  <si>
    <t xml:space="preserve">MATEMÁTICAS </t>
  </si>
  <si>
    <t>MATEMÁTIC GAUS Opc. A</t>
  </si>
  <si>
    <t>TOTAL A COBRAR GRUPO 3</t>
  </si>
  <si>
    <t>GRUPO 4</t>
  </si>
  <si>
    <t>TOTAL A COBRAR GRUPO 4</t>
  </si>
  <si>
    <t>GRUPO 5</t>
  </si>
  <si>
    <t xml:space="preserve">TECNOLOGÍA  </t>
  </si>
  <si>
    <t>TOTAL A COBRAR GRUPO 5</t>
  </si>
  <si>
    <t>GRUPO 6</t>
  </si>
  <si>
    <t xml:space="preserve">PLÁSTICA y VISUAL </t>
  </si>
  <si>
    <t>"Une étrange disparition" (Col Chat Noir)</t>
  </si>
  <si>
    <t>TOTAL A COBRAR GRUPO 6</t>
  </si>
  <si>
    <t>GRUPO 7</t>
  </si>
  <si>
    <t>TRANSICIÓN VIDA ADULTA</t>
  </si>
  <si>
    <t>TOTAL A COBRAR GRUPO 7</t>
  </si>
  <si>
    <t>1º EDUCACIÓN PRIMARIA</t>
  </si>
  <si>
    <t>RESERVA DE LIBROS Y MATERIAL</t>
  </si>
  <si>
    <t>NOMBRE Y APELLIDOS DEL ALUMNO/A</t>
  </si>
  <si>
    <t>TELÉFONO DE CONTACTO</t>
  </si>
  <si>
    <t>FORMA DE PAGO</t>
  </si>
  <si>
    <t>EFECTIVO</t>
  </si>
  <si>
    <t>Marcar con X la opción elegida</t>
  </si>
  <si>
    <t>TARJETA</t>
  </si>
  <si>
    <t>RECIBO DOMICILIADO</t>
  </si>
  <si>
    <t>En caso de recibo domiciliado, autorizo al Colegio a pasar recibo bancario por el número de cuenta que tiene el centro</t>
  </si>
  <si>
    <t>* Sólo en caso de no tenerla, 24 dígitos de vuestra cuenta</t>
  </si>
  <si>
    <t>TÍTULO</t>
  </si>
  <si>
    <t>EDITORIAL</t>
  </si>
  <si>
    <t>ISBN</t>
  </si>
  <si>
    <t>RESERVA (SI)</t>
  </si>
  <si>
    <t xml:space="preserve">LENGUA </t>
  </si>
  <si>
    <t>MÉTODO MONTESSORI: MATERIAL PROPIO</t>
  </si>
  <si>
    <t>Se adquiere en el colegio *</t>
  </si>
  <si>
    <t>SI</t>
  </si>
  <si>
    <t>Se adquiere en el colegio*</t>
  </si>
  <si>
    <t xml:space="preserve">INGLÉS: OPEN UP 1° CLASS BOOK   </t>
  </si>
  <si>
    <t>978-01-940-7151-2</t>
  </si>
  <si>
    <t>INGLÉS: OPEN UP 1° activity book</t>
  </si>
  <si>
    <t>978-01-940-7192-5</t>
  </si>
  <si>
    <t>MATEMÁTICAS: LIBRO</t>
  </si>
  <si>
    <t>MÉTODO INNOVAMAT</t>
  </si>
  <si>
    <t>MATEMÁTICAS: MATERIAL</t>
  </si>
  <si>
    <t>MATERIAL PROYECTOS</t>
  </si>
  <si>
    <t>AGENDA ESCOLAPIA</t>
  </si>
  <si>
    <t>*Este material no se encuentra fuera de la Librería Calasancia</t>
  </si>
  <si>
    <t>Barbastro a ______ de ____________________________ de 20_______</t>
  </si>
  <si>
    <t>Firma</t>
  </si>
  <si>
    <t>Fdo:</t>
  </si>
  <si>
    <t>2º EDUCACIÓN PRIMARIA</t>
  </si>
  <si>
    <t xml:space="preserve">INGLÉS: OPEN UP 2° CLASS BOOK   </t>
  </si>
  <si>
    <t>978-01-940-7198-7 </t>
  </si>
  <si>
    <t>INGLÉS: OPEN UP 2° activity book</t>
  </si>
  <si>
    <t>978-01-940-7232-8 </t>
  </si>
  <si>
    <t>3º EDUCACIÓN PRIMARIA</t>
  </si>
  <si>
    <t>INGLÉS: OPEN UP 3° CLASS BOOK</t>
  </si>
  <si>
    <t>978-01-940-7261-8</t>
  </si>
  <si>
    <t>INGLÉS: OPEN UP 3° activity book</t>
  </si>
  <si>
    <t>978-01-940-7237-3</t>
  </si>
  <si>
    <t>Se adquiere en el colegio*.</t>
  </si>
  <si>
    <t>4º EDUCACIÓN PRIMARIA</t>
  </si>
  <si>
    <t xml:space="preserve">INGLÉS: OPEN UP 4° CLASS BOOK   </t>
  </si>
  <si>
    <t>978-01-940-7288-5 </t>
  </si>
  <si>
    <t>INGLÉS: OPEN UP 4° activity book</t>
  </si>
  <si>
    <t>978-01-940-7273-1 </t>
  </si>
  <si>
    <t>5º EDUCACIÓN PRIMARIA</t>
  </si>
  <si>
    <t xml:space="preserve">INGLÉS: OPEN UP 5° CLASS BOOK </t>
  </si>
  <si>
    <t>978-01-940-7320-2</t>
  </si>
  <si>
    <t xml:space="preserve">INGLÉS: OPEN UP 5° ACTIVITY BOOK </t>
  </si>
  <si>
    <t>978-01-940-7297-7</t>
  </si>
  <si>
    <t>FRANCÉS: CHOUETTE 1 LIVRE ÉLÈVE +CD</t>
  </si>
  <si>
    <t>978-84-927-2989-0</t>
  </si>
  <si>
    <t>FRANCÉS: CHOUETTE 1 CAHIER D’EXERCICES</t>
  </si>
  <si>
    <t xml:space="preserve">SANTILLANA. </t>
  </si>
  <si>
    <t>978-84-927-2990-6</t>
  </si>
  <si>
    <t>6º EDUCACIÓN PRIMARIA</t>
  </si>
  <si>
    <t xml:space="preserve">INGLÉS: OPEN UP 6° CLASS BOOK </t>
  </si>
  <si>
    <t>978-01-940-7346-2</t>
  </si>
  <si>
    <t xml:space="preserve">INGLÉS: OPEN UP 6° ACTIVITY BOOK </t>
  </si>
  <si>
    <t>978-01-940-7332-5 </t>
  </si>
  <si>
    <t>FRANCÉS: CHOUETTE 2 LIVRE ÉLÈVE +CD</t>
  </si>
  <si>
    <t>978-84-927-2997-5</t>
  </si>
  <si>
    <t>FRANCÉS: CHOUETTE 2 CAHIER D’EXERCICES</t>
  </si>
  <si>
    <t>978-84-927-2998-2</t>
  </si>
  <si>
    <t>978-84-144-0798-1</t>
  </si>
  <si>
    <t>978-84-144-0797-4</t>
  </si>
  <si>
    <t>978-84-144-0793-6</t>
  </si>
  <si>
    <t>RELACIÓN DE LIBROS Y MATERIAL CURRICULAR CURSO 2025/2026</t>
  </si>
  <si>
    <t>MÉTODO COMPRENSIÓN LECTORA</t>
  </si>
  <si>
    <t>PROGRENTIS PREMIUM</t>
  </si>
  <si>
    <t>1 PRI CUAD LENGUA CM PAUTA CAST ED23</t>
  </si>
  <si>
    <t>2 PRI CUAD LENGUA CM PAUTA CAST ED23</t>
  </si>
  <si>
    <t>3 PRI CUAD LENGUA CM PAUTA CAST ED23</t>
  </si>
  <si>
    <t>1 PRI CUAD LENGUA CM ED22</t>
  </si>
  <si>
    <t>2 PRI CUAD LENGUA CM ED22</t>
  </si>
  <si>
    <t>3 PRI CUAD LENGUA CM ED22</t>
  </si>
  <si>
    <t>978-84-680-7745-1</t>
  </si>
  <si>
    <t>978-84-680-7743-7</t>
  </si>
  <si>
    <t>978-84-680-7746-8</t>
  </si>
  <si>
    <t>1 PRI CUAD LENGUA CM ED23</t>
  </si>
  <si>
    <t>2 PRI CUAD LENGUA CM ED23</t>
  </si>
  <si>
    <t>3 PRI CUAD LENGUA CM ED23</t>
  </si>
  <si>
    <t>978-84-144-0285-6</t>
  </si>
  <si>
    <t>978-84-144-0286-3</t>
  </si>
  <si>
    <t>978-84-144-0287-0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</si>
</sst>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_-* #,##0.00\ [$€-1]_-;\-* #,##0.00\ [$€-1]_-;_-* &quot;-&quot;??\ [$€-1]_-"/>
    <numFmt numFmtId="166" formatCode="#,##0.00\ [$€-1]"/>
    <numFmt numFmtId="167" formatCode="#,##0_ ;\-#,##0\ "/>
  </numFmts>
  <fonts count="19" x14ac:knownFonts="1">
    <font>
      <sz val="10"/>
      <name val="Arial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b/>
      <i/>
      <sz val="12"/>
      <name val="Arial"/>
      <family val="2"/>
    </font>
    <font>
      <b/>
      <u val="singleAccounting"/>
      <sz val="12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sz val="10"/>
      <name val="Arial"/>
      <family val="2"/>
    </font>
    <font>
      <sz val="11"/>
      <name val="Arial"/>
      <family val="2"/>
    </font>
    <font>
      <u/>
      <sz val="10"/>
      <name val="Arial"/>
      <family val="2"/>
    </font>
    <font>
      <b/>
      <sz val="16"/>
      <color rgb="FF244061"/>
      <name val="Times New Roman"/>
      <family val="1"/>
    </font>
    <font>
      <sz val="14"/>
      <color rgb="FF244061"/>
      <name val="Times New Roman"/>
      <family val="1"/>
    </font>
    <font>
      <b/>
      <sz val="11"/>
      <color rgb="FF365F91"/>
      <name val="Times New Roman"/>
      <family val="1"/>
    </font>
    <font>
      <b/>
      <sz val="12"/>
      <color rgb="FF365F91"/>
      <name val="Times New Roman"/>
      <family val="1"/>
    </font>
    <font>
      <b/>
      <sz val="10"/>
      <color rgb="FF92D050"/>
      <name val="Times New Roman"/>
      <family val="1"/>
    </font>
    <font>
      <sz val="12"/>
      <color rgb="FF244061"/>
      <name val="Times New Roman"/>
      <family val="1"/>
    </font>
    <font>
      <b/>
      <sz val="22"/>
      <color rgb="FF365F9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95B3D7"/>
        <bgColor indexed="64"/>
      </patternFill>
    </fill>
    <fill>
      <patternFill patternType="solid">
        <fgColor rgb="FFFFFF99"/>
        <bgColor indexed="64"/>
      </patternFill>
    </fill>
  </fills>
  <borders count="14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73">
    <xf numFmtId="0" fontId="0" fillId="0" borderId="0" xfId="0"/>
    <xf numFmtId="165" fontId="2" fillId="0" borderId="0" xfId="1" applyFont="1"/>
    <xf numFmtId="165" fontId="3" fillId="0" borderId="0" xfId="1" applyFont="1"/>
    <xf numFmtId="165" fontId="2" fillId="0" borderId="0" xfId="1" applyFont="1" applyAlignment="1">
      <alignment horizontal="center" vertical="center"/>
    </xf>
    <xf numFmtId="0" fontId="2" fillId="0" borderId="0" xfId="0" applyFont="1"/>
    <xf numFmtId="165" fontId="3" fillId="0" borderId="0" xfId="1" applyFont="1" applyAlignment="1">
      <alignment horizontal="center" vertical="center"/>
    </xf>
    <xf numFmtId="165" fontId="2" fillId="0" borderId="0" xfId="1" applyFont="1" applyAlignment="1">
      <alignment horizontal="center" vertical="center" wrapText="1"/>
    </xf>
    <xf numFmtId="165" fontId="2" fillId="0" borderId="0" xfId="1" applyFont="1" applyAlignment="1">
      <alignment wrapText="1"/>
    </xf>
    <xf numFmtId="165" fontId="4" fillId="0" borderId="0" xfId="1" applyFont="1" applyAlignment="1">
      <alignment horizontal="center" vertical="center" wrapText="1"/>
    </xf>
    <xf numFmtId="165" fontId="5" fillId="0" borderId="0" xfId="1" applyFont="1"/>
    <xf numFmtId="0" fontId="3" fillId="0" borderId="0" xfId="0" applyFont="1"/>
    <xf numFmtId="165" fontId="4" fillId="0" borderId="0" xfId="1" applyFont="1"/>
    <xf numFmtId="165" fontId="6" fillId="0" borderId="0" xfId="1" applyFont="1" applyAlignment="1">
      <alignment horizontal="center" vertical="center"/>
    </xf>
    <xf numFmtId="165" fontId="3" fillId="0" borderId="0" xfId="1" applyFont="1" applyAlignment="1">
      <alignment horizontal="right"/>
    </xf>
    <xf numFmtId="165" fontId="6" fillId="0" borderId="0" xfId="1" applyFont="1"/>
    <xf numFmtId="165" fontId="3" fillId="0" borderId="0" xfId="1" applyFont="1" applyAlignment="1">
      <alignment horizontal="center"/>
    </xf>
    <xf numFmtId="165" fontId="2" fillId="0" borderId="0" xfId="1" applyFont="1" applyAlignment="1">
      <alignment horizontal="right"/>
    </xf>
    <xf numFmtId="164" fontId="2" fillId="0" borderId="0" xfId="0" applyNumberFormat="1" applyFont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66" fontId="2" fillId="0" borderId="0" xfId="0" applyNumberFormat="1" applyFont="1" applyAlignment="1">
      <alignment horizontal="center" vertical="center"/>
    </xf>
    <xf numFmtId="166" fontId="2" fillId="0" borderId="0" xfId="0" applyNumberFormat="1" applyFont="1"/>
    <xf numFmtId="166" fontId="3" fillId="0" borderId="0" xfId="0" applyNumberFormat="1" applyFont="1"/>
    <xf numFmtId="166" fontId="2" fillId="0" borderId="0" xfId="1" applyNumberFormat="1" applyFont="1"/>
    <xf numFmtId="165" fontId="2" fillId="0" borderId="0" xfId="1" applyFont="1" applyAlignment="1">
      <alignment horizontal="left"/>
    </xf>
    <xf numFmtId="165" fontId="2" fillId="0" borderId="0" xfId="1" applyFont="1" applyAlignment="1">
      <alignment horizontal="left" vertical="center"/>
    </xf>
    <xf numFmtId="165" fontId="3" fillId="0" borderId="0" xfId="1" applyFont="1" applyAlignment="1">
      <alignment vertical="center"/>
    </xf>
    <xf numFmtId="165" fontId="7" fillId="0" borderId="0" xfId="1" applyFont="1"/>
    <xf numFmtId="165" fontId="3" fillId="0" borderId="0" xfId="1" applyFont="1" applyAlignment="1">
      <alignment horizontal="left"/>
    </xf>
    <xf numFmtId="165" fontId="3" fillId="0" borderId="0" xfId="1" applyFont="1" applyAlignment="1">
      <alignment horizontal="left" vertical="center"/>
    </xf>
    <xf numFmtId="166" fontId="3" fillId="0" borderId="0" xfId="0" applyNumberFormat="1" applyFont="1" applyAlignment="1">
      <alignment horizontal="right"/>
    </xf>
    <xf numFmtId="165" fontId="3" fillId="0" borderId="0" xfId="1" applyFont="1" applyAlignment="1">
      <alignment horizontal="right" vertical="center"/>
    </xf>
    <xf numFmtId="167" fontId="2" fillId="0" borderId="0" xfId="1" applyNumberFormat="1" applyFont="1" applyAlignment="1">
      <alignment horizontal="left"/>
    </xf>
    <xf numFmtId="0" fontId="2" fillId="0" borderId="0" xfId="1" applyNumberFormat="1" applyFont="1" applyAlignment="1">
      <alignment horizontal="left"/>
    </xf>
    <xf numFmtId="9" fontId="2" fillId="0" borderId="0" xfId="1" applyNumberFormat="1" applyFont="1" applyAlignment="1">
      <alignment horizontal="center" vertical="center"/>
    </xf>
    <xf numFmtId="0" fontId="2" fillId="0" borderId="0" xfId="1" applyNumberFormat="1" applyFont="1" applyAlignment="1">
      <alignment horizontal="right" vertical="center"/>
    </xf>
    <xf numFmtId="0" fontId="2" fillId="0" borderId="0" xfId="1" applyNumberFormat="1" applyFont="1" applyAlignment="1">
      <alignment horizontal="right" vertical="justify"/>
    </xf>
    <xf numFmtId="0" fontId="2" fillId="0" borderId="0" xfId="0" applyFont="1" applyAlignment="1">
      <alignment horizontal="center"/>
    </xf>
    <xf numFmtId="0" fontId="12" fillId="0" borderId="0" xfId="0" applyFont="1" applyAlignment="1">
      <alignment horizontal="center" vertical="center"/>
    </xf>
    <xf numFmtId="0" fontId="12" fillId="2" borderId="1" xfId="0" applyFont="1" applyFill="1" applyBorder="1" applyAlignment="1">
      <alignment vertical="center" wrapText="1"/>
    </xf>
    <xf numFmtId="0" fontId="13" fillId="0" borderId="2" xfId="0" applyFont="1" applyBorder="1" applyAlignment="1">
      <alignment vertical="center" wrapText="1"/>
    </xf>
    <xf numFmtId="0" fontId="13" fillId="0" borderId="3" xfId="0" applyFont="1" applyBorder="1" applyAlignment="1">
      <alignment vertical="center" wrapText="1"/>
    </xf>
    <xf numFmtId="0" fontId="14" fillId="0" borderId="0" xfId="0" applyFont="1" applyAlignment="1">
      <alignment vertical="center" wrapText="1"/>
    </xf>
    <xf numFmtId="0" fontId="15" fillId="0" borderId="0" xfId="0" applyFont="1" applyAlignment="1">
      <alignment vertical="center" wrapText="1"/>
    </xf>
    <xf numFmtId="0" fontId="16" fillId="0" borderId="4" xfId="0" applyFont="1" applyBorder="1" applyAlignment="1">
      <alignment vertical="center" wrapText="1"/>
    </xf>
    <xf numFmtId="0" fontId="16" fillId="0" borderId="5" xfId="0" applyFont="1" applyBorder="1" applyAlignment="1">
      <alignment vertical="center" wrapText="1"/>
    </xf>
    <xf numFmtId="0" fontId="16" fillId="0" borderId="6" xfId="0" applyFont="1" applyBorder="1" applyAlignment="1">
      <alignment vertical="center" wrapText="1"/>
    </xf>
    <xf numFmtId="0" fontId="16" fillId="0" borderId="7" xfId="0" applyFont="1" applyBorder="1" applyAlignment="1">
      <alignment vertical="center" wrapText="1"/>
    </xf>
    <xf numFmtId="0" fontId="17" fillId="0" borderId="0" xfId="0" applyFont="1" applyAlignment="1">
      <alignment vertic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0" fillId="0" borderId="0" xfId="0" applyFont="1"/>
    <xf numFmtId="0" fontId="12" fillId="2" borderId="1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right"/>
    </xf>
    <xf numFmtId="0" fontId="11" fillId="0" borderId="9" xfId="0" applyFont="1" applyBorder="1"/>
    <xf numFmtId="0" fontId="9" fillId="0" borderId="0" xfId="0" applyFont="1" applyAlignment="1">
      <alignment horizontal="center"/>
    </xf>
    <xf numFmtId="0" fontId="13" fillId="0" borderId="8" xfId="0" applyFont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13" fillId="0" borderId="11" xfId="0" applyFont="1" applyBorder="1" applyAlignment="1">
      <alignment vertical="center" wrapText="1"/>
    </xf>
    <xf numFmtId="0" fontId="13" fillId="0" borderId="10" xfId="0" applyFont="1" applyBorder="1" applyAlignment="1">
      <alignment vertical="center" wrapText="1"/>
    </xf>
    <xf numFmtId="0" fontId="12" fillId="2" borderId="12" xfId="0" applyFont="1" applyFill="1" applyBorder="1" applyAlignment="1">
      <alignment horizontal="center" vertical="center" wrapText="1"/>
    </xf>
    <xf numFmtId="0" fontId="12" fillId="2" borderId="12" xfId="0" applyFont="1" applyFill="1" applyBorder="1" applyAlignment="1">
      <alignment vertical="center" wrapText="1"/>
    </xf>
    <xf numFmtId="0" fontId="13" fillId="3" borderId="13" xfId="0" applyFont="1" applyFill="1" applyBorder="1" applyAlignment="1">
      <alignment horizontal="center" vertical="center" wrapText="1"/>
    </xf>
    <xf numFmtId="165" fontId="7" fillId="0" borderId="0" xfId="1" applyFont="1" applyAlignment="1">
      <alignment horizontal="left" vertical="center"/>
    </xf>
    <xf numFmtId="165" fontId="8" fillId="0" borderId="0" xfId="1" applyFont="1" applyAlignment="1">
      <alignment horizontal="left" vertical="center"/>
    </xf>
    <xf numFmtId="165" fontId="7" fillId="0" borderId="0" xfId="1" applyFont="1" applyAlignment="1">
      <alignment horizontal="left"/>
    </xf>
    <xf numFmtId="165" fontId="3" fillId="0" borderId="0" xfId="1" applyFont="1" applyAlignment="1">
      <alignment horizontal="left"/>
    </xf>
    <xf numFmtId="0" fontId="18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3" fillId="0" borderId="13" xfId="0" applyFont="1" applyBorder="1" applyAlignment="1">
      <alignment vertical="center" wrapText="1"/>
    </xf>
    <xf numFmtId="0" fontId="13" fillId="0" borderId="8" xfId="0" applyFont="1" applyBorder="1" applyAlignment="1">
      <alignment horizontal="left" vertical="center" wrapText="1"/>
    </xf>
  </cellXfs>
  <cellStyles count="2">
    <cellStyle name="Euro" xfId="1" xr:uid="{0B1CB008-B21C-4A0D-AECC-3160F480639A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2743200</xdr:colOff>
      <xdr:row>1</xdr:row>
      <xdr:rowOff>381000</xdr:rowOff>
    </xdr:from>
    <xdr:to>
      <xdr:col>7</xdr:col>
      <xdr:colOff>0</xdr:colOff>
      <xdr:row>3</xdr:row>
      <xdr:rowOff>1581150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15D445B3-2DDA-AED7-87BE-B8A7394A3F48}"/>
            </a:ext>
          </a:extLst>
        </xdr:cNvPr>
        <xdr:cNvSpPr txBox="1">
          <a:spLocks noChangeArrowheads="1"/>
        </xdr:cNvSpPr>
      </xdr:nvSpPr>
      <xdr:spPr bwMode="auto">
        <a:xfrm>
          <a:off x="2733675" y="571500"/>
          <a:ext cx="7620000" cy="7067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73152" tIns="59436" rIns="73152" bIns="0" anchor="t" upright="1"/>
        <a:lstStyle/>
        <a:p>
          <a:pPr algn="ctr" rtl="0">
            <a:defRPr sz="1000"/>
          </a:pPr>
          <a:r>
            <a:rPr lang="es-ES" sz="3400" b="1" i="0" u="none" strike="noStrike" baseline="0">
              <a:solidFill>
                <a:srgbClr val="000000"/>
              </a:solidFill>
              <a:latin typeface="Arial"/>
              <a:cs typeface="Arial"/>
            </a:rPr>
            <a:t>Colegio San José de Calasanz </a:t>
          </a:r>
        </a:p>
        <a:p>
          <a:pPr algn="ctr" rtl="0">
            <a:defRPr sz="1000"/>
          </a:pPr>
          <a:r>
            <a:rPr lang="es-ES" sz="3400" b="1" i="0" u="none" strike="noStrike" baseline="0">
              <a:solidFill>
                <a:srgbClr val="000000"/>
              </a:solidFill>
              <a:latin typeface="Arial"/>
              <a:cs typeface="Arial"/>
            </a:rPr>
            <a:t>(PP. Escolapios). Barbastro</a:t>
          </a:r>
        </a:p>
        <a:p>
          <a:pPr algn="ctr" rtl="0">
            <a:defRPr sz="1000"/>
          </a:pPr>
          <a:r>
            <a:rPr lang="es-ES" sz="3400" b="1" i="0" u="none" strike="noStrike" baseline="0">
              <a:solidFill>
                <a:srgbClr val="000000"/>
              </a:solidFill>
              <a:latin typeface="Arial"/>
              <a:cs typeface="Arial"/>
            </a:rPr>
            <a:t>LIBROS DE TEXTO</a:t>
          </a:r>
        </a:p>
        <a:p>
          <a:pPr algn="ctr" rtl="0">
            <a:defRPr sz="1000"/>
          </a:pPr>
          <a:r>
            <a:rPr lang="es-ES" sz="3400" b="1" i="0" u="none" strike="noStrike" baseline="0">
              <a:solidFill>
                <a:srgbClr val="000000"/>
              </a:solidFill>
              <a:latin typeface="Arial"/>
              <a:cs typeface="Arial"/>
            </a:rPr>
            <a:t>CURSO 07-08</a:t>
          </a:r>
        </a:p>
        <a:p>
          <a:pPr algn="ctr" rtl="0">
            <a:defRPr sz="1000"/>
          </a:pPr>
          <a:r>
            <a:rPr lang="es-ES" sz="3400" b="1" i="0" u="none" strike="noStrike" baseline="0">
              <a:solidFill>
                <a:srgbClr val="000000"/>
              </a:solidFill>
              <a:latin typeface="Arial"/>
              <a:cs typeface="Arial"/>
            </a:rPr>
            <a:t>Educación Infantil</a:t>
          </a:r>
        </a:p>
        <a:p>
          <a:pPr algn="ctr" rtl="0">
            <a:defRPr sz="1000"/>
          </a:pPr>
          <a:r>
            <a:rPr lang="es-ES" sz="3400" b="1" i="0" u="none" strike="noStrike" baseline="0">
              <a:solidFill>
                <a:srgbClr val="000000"/>
              </a:solidFill>
              <a:latin typeface="Arial"/>
              <a:cs typeface="Arial"/>
            </a:rPr>
            <a:t>Educación Primaria</a:t>
          </a:r>
        </a:p>
        <a:p>
          <a:pPr algn="ctr" rtl="0">
            <a:defRPr sz="1000"/>
          </a:pPr>
          <a:r>
            <a:rPr lang="es-ES" sz="3400" b="1" i="0" u="none" strike="noStrike" baseline="0">
              <a:solidFill>
                <a:srgbClr val="000000"/>
              </a:solidFill>
              <a:latin typeface="Arial"/>
              <a:cs typeface="Arial"/>
            </a:rPr>
            <a:t>ESO</a:t>
          </a:r>
        </a:p>
        <a:p>
          <a:pPr algn="ctr" rtl="0">
            <a:defRPr sz="1000"/>
          </a:pPr>
          <a:r>
            <a:rPr lang="es-ES" sz="3400" b="1" i="0" u="none" strike="noStrike" baseline="0">
              <a:solidFill>
                <a:srgbClr val="000000"/>
              </a:solidFill>
              <a:latin typeface="Arial"/>
              <a:cs typeface="Arial"/>
            </a:rPr>
            <a:t>Incluye la relación de libros (1º,2º,3º,4º,5º y 6º de Educación Primaria , 1º , 2º, 3º y 4º E.S.O.) </a:t>
          </a:r>
        </a:p>
        <a:p>
          <a:pPr algn="ctr" rtl="0">
            <a:defRPr sz="1000"/>
          </a:pPr>
          <a:r>
            <a:rPr lang="es-ES" sz="3400" b="1" i="0" u="none" strike="noStrike" baseline="0">
              <a:solidFill>
                <a:srgbClr val="000000"/>
              </a:solidFill>
              <a:latin typeface="Arial"/>
              <a:cs typeface="Arial"/>
            </a:rPr>
            <a:t>del Programa de Gratuidad de Libros de Texto. </a:t>
          </a:r>
        </a:p>
        <a:p>
          <a:pPr algn="ctr" rtl="0">
            <a:defRPr sz="1000"/>
          </a:pPr>
          <a:r>
            <a:rPr lang="es-ES" sz="3400" b="1" i="0" u="none" strike="noStrike" baseline="0">
              <a:solidFill>
                <a:srgbClr val="000000"/>
              </a:solidFill>
              <a:latin typeface="Arial"/>
              <a:cs typeface="Arial"/>
            </a:rPr>
            <a:t>2007-2008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447675</xdr:colOff>
      <xdr:row>14</xdr:row>
      <xdr:rowOff>38100</xdr:rowOff>
    </xdr:from>
    <xdr:to>
      <xdr:col>3</xdr:col>
      <xdr:colOff>733425</xdr:colOff>
      <xdr:row>14</xdr:row>
      <xdr:rowOff>238125</xdr:rowOff>
    </xdr:to>
    <xdr:sp macro="" textlink="">
      <xdr:nvSpPr>
        <xdr:cNvPr id="8312" name="Rectángulo 2">
          <a:extLst>
            <a:ext uri="{FF2B5EF4-FFF2-40B4-BE49-F238E27FC236}">
              <a16:creationId xmlns:a16="http://schemas.microsoft.com/office/drawing/2014/main" id="{0983FDA1-5580-C729-97D1-A554AF1DC8C0}"/>
            </a:ext>
          </a:extLst>
        </xdr:cNvPr>
        <xdr:cNvSpPr>
          <a:spLocks noChangeArrowheads="1"/>
        </xdr:cNvSpPr>
      </xdr:nvSpPr>
      <xdr:spPr bwMode="auto">
        <a:xfrm>
          <a:off x="5229225" y="2914650"/>
          <a:ext cx="285750" cy="2000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457200</xdr:colOff>
      <xdr:row>16</xdr:row>
      <xdr:rowOff>9525</xdr:rowOff>
    </xdr:from>
    <xdr:to>
      <xdr:col>3</xdr:col>
      <xdr:colOff>742950</xdr:colOff>
      <xdr:row>16</xdr:row>
      <xdr:rowOff>209550</xdr:rowOff>
    </xdr:to>
    <xdr:sp macro="" textlink="">
      <xdr:nvSpPr>
        <xdr:cNvPr id="8313" name="Rectángulo 3">
          <a:extLst>
            <a:ext uri="{FF2B5EF4-FFF2-40B4-BE49-F238E27FC236}">
              <a16:creationId xmlns:a16="http://schemas.microsoft.com/office/drawing/2014/main" id="{62025657-2A6B-E893-32C0-9CD8C8CB7C3F}"/>
            </a:ext>
          </a:extLst>
        </xdr:cNvPr>
        <xdr:cNvSpPr>
          <a:spLocks noChangeArrowheads="1"/>
        </xdr:cNvSpPr>
      </xdr:nvSpPr>
      <xdr:spPr bwMode="auto">
        <a:xfrm>
          <a:off x="5238750" y="3238500"/>
          <a:ext cx="285750" cy="2000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466725</xdr:colOff>
      <xdr:row>18</xdr:row>
      <xdr:rowOff>38100</xdr:rowOff>
    </xdr:from>
    <xdr:to>
      <xdr:col>3</xdr:col>
      <xdr:colOff>752475</xdr:colOff>
      <xdr:row>18</xdr:row>
      <xdr:rowOff>238125</xdr:rowOff>
    </xdr:to>
    <xdr:sp macro="" textlink="">
      <xdr:nvSpPr>
        <xdr:cNvPr id="8314" name="Rectángulo 4">
          <a:extLst>
            <a:ext uri="{FF2B5EF4-FFF2-40B4-BE49-F238E27FC236}">
              <a16:creationId xmlns:a16="http://schemas.microsoft.com/office/drawing/2014/main" id="{BD63FDC9-A9C0-77F1-C579-C241F9781EC9}"/>
            </a:ext>
          </a:extLst>
        </xdr:cNvPr>
        <xdr:cNvSpPr>
          <a:spLocks noChangeArrowheads="1"/>
        </xdr:cNvSpPr>
      </xdr:nvSpPr>
      <xdr:spPr bwMode="auto">
        <a:xfrm>
          <a:off x="5248275" y="3600450"/>
          <a:ext cx="285750" cy="2000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2095500</xdr:colOff>
      <xdr:row>3</xdr:row>
      <xdr:rowOff>85725</xdr:rowOff>
    </xdr:to>
    <xdr:pic>
      <xdr:nvPicPr>
        <xdr:cNvPr id="8315" name="Imagen 2">
          <a:extLst>
            <a:ext uri="{FF2B5EF4-FFF2-40B4-BE49-F238E27FC236}">
              <a16:creationId xmlns:a16="http://schemas.microsoft.com/office/drawing/2014/main" id="{E75BB663-B324-7D03-CF7B-A463E512E7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0"/>
          <a:ext cx="20955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447675</xdr:colOff>
      <xdr:row>14</xdr:row>
      <xdr:rowOff>38100</xdr:rowOff>
    </xdr:from>
    <xdr:to>
      <xdr:col>3</xdr:col>
      <xdr:colOff>733425</xdr:colOff>
      <xdr:row>14</xdr:row>
      <xdr:rowOff>238125</xdr:rowOff>
    </xdr:to>
    <xdr:sp macro="" textlink="">
      <xdr:nvSpPr>
        <xdr:cNvPr id="11357" name="Rectángulo 2">
          <a:extLst>
            <a:ext uri="{FF2B5EF4-FFF2-40B4-BE49-F238E27FC236}">
              <a16:creationId xmlns:a16="http://schemas.microsoft.com/office/drawing/2014/main" id="{B7495A00-F78B-D218-A8A9-D30791F919B7}"/>
            </a:ext>
          </a:extLst>
        </xdr:cNvPr>
        <xdr:cNvSpPr>
          <a:spLocks noChangeArrowheads="1"/>
        </xdr:cNvSpPr>
      </xdr:nvSpPr>
      <xdr:spPr bwMode="auto">
        <a:xfrm>
          <a:off x="4914900" y="2914650"/>
          <a:ext cx="285750" cy="2000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457200</xdr:colOff>
      <xdr:row>16</xdr:row>
      <xdr:rowOff>9525</xdr:rowOff>
    </xdr:from>
    <xdr:to>
      <xdr:col>3</xdr:col>
      <xdr:colOff>742950</xdr:colOff>
      <xdr:row>16</xdr:row>
      <xdr:rowOff>209550</xdr:rowOff>
    </xdr:to>
    <xdr:sp macro="" textlink="">
      <xdr:nvSpPr>
        <xdr:cNvPr id="11358" name="Rectángulo 3">
          <a:extLst>
            <a:ext uri="{FF2B5EF4-FFF2-40B4-BE49-F238E27FC236}">
              <a16:creationId xmlns:a16="http://schemas.microsoft.com/office/drawing/2014/main" id="{F020610D-10F0-4AD4-61F0-E5B7A5F47609}"/>
            </a:ext>
          </a:extLst>
        </xdr:cNvPr>
        <xdr:cNvSpPr>
          <a:spLocks noChangeArrowheads="1"/>
        </xdr:cNvSpPr>
      </xdr:nvSpPr>
      <xdr:spPr bwMode="auto">
        <a:xfrm>
          <a:off x="4924425" y="3238500"/>
          <a:ext cx="285750" cy="2000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466725</xdr:colOff>
      <xdr:row>18</xdr:row>
      <xdr:rowOff>38100</xdr:rowOff>
    </xdr:from>
    <xdr:to>
      <xdr:col>3</xdr:col>
      <xdr:colOff>752475</xdr:colOff>
      <xdr:row>18</xdr:row>
      <xdr:rowOff>238125</xdr:rowOff>
    </xdr:to>
    <xdr:sp macro="" textlink="">
      <xdr:nvSpPr>
        <xdr:cNvPr id="11359" name="Rectángulo 4">
          <a:extLst>
            <a:ext uri="{FF2B5EF4-FFF2-40B4-BE49-F238E27FC236}">
              <a16:creationId xmlns:a16="http://schemas.microsoft.com/office/drawing/2014/main" id="{580AE52A-BC49-C420-3739-D6B9C40514F8}"/>
            </a:ext>
          </a:extLst>
        </xdr:cNvPr>
        <xdr:cNvSpPr>
          <a:spLocks noChangeArrowheads="1"/>
        </xdr:cNvSpPr>
      </xdr:nvSpPr>
      <xdr:spPr bwMode="auto">
        <a:xfrm>
          <a:off x="4933950" y="3600450"/>
          <a:ext cx="285750" cy="2000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2095500</xdr:colOff>
      <xdr:row>3</xdr:row>
      <xdr:rowOff>85725</xdr:rowOff>
    </xdr:to>
    <xdr:pic>
      <xdr:nvPicPr>
        <xdr:cNvPr id="11360" name="Imagen 1">
          <a:extLst>
            <a:ext uri="{FF2B5EF4-FFF2-40B4-BE49-F238E27FC236}">
              <a16:creationId xmlns:a16="http://schemas.microsoft.com/office/drawing/2014/main" id="{AF3FE44E-74D2-446E-30E9-6EDCADA8DA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0"/>
          <a:ext cx="20955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447675</xdr:colOff>
      <xdr:row>14</xdr:row>
      <xdr:rowOff>38100</xdr:rowOff>
    </xdr:from>
    <xdr:to>
      <xdr:col>3</xdr:col>
      <xdr:colOff>733425</xdr:colOff>
      <xdr:row>14</xdr:row>
      <xdr:rowOff>238125</xdr:rowOff>
    </xdr:to>
    <xdr:sp macro="" textlink="">
      <xdr:nvSpPr>
        <xdr:cNvPr id="12373" name="Rectángulo 2">
          <a:extLst>
            <a:ext uri="{FF2B5EF4-FFF2-40B4-BE49-F238E27FC236}">
              <a16:creationId xmlns:a16="http://schemas.microsoft.com/office/drawing/2014/main" id="{A042CEAA-AAC4-5DE7-8EB9-FC5CA58AA26F}"/>
            </a:ext>
          </a:extLst>
        </xdr:cNvPr>
        <xdr:cNvSpPr>
          <a:spLocks noChangeArrowheads="1"/>
        </xdr:cNvSpPr>
      </xdr:nvSpPr>
      <xdr:spPr bwMode="auto">
        <a:xfrm>
          <a:off x="4914900" y="2914650"/>
          <a:ext cx="285750" cy="2000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457200</xdr:colOff>
      <xdr:row>16</xdr:row>
      <xdr:rowOff>9525</xdr:rowOff>
    </xdr:from>
    <xdr:to>
      <xdr:col>3</xdr:col>
      <xdr:colOff>742950</xdr:colOff>
      <xdr:row>16</xdr:row>
      <xdr:rowOff>209550</xdr:rowOff>
    </xdr:to>
    <xdr:sp macro="" textlink="">
      <xdr:nvSpPr>
        <xdr:cNvPr id="12374" name="Rectángulo 3">
          <a:extLst>
            <a:ext uri="{FF2B5EF4-FFF2-40B4-BE49-F238E27FC236}">
              <a16:creationId xmlns:a16="http://schemas.microsoft.com/office/drawing/2014/main" id="{ECBA2AAF-D062-DEE7-3AE3-0361A3D212B7}"/>
            </a:ext>
          </a:extLst>
        </xdr:cNvPr>
        <xdr:cNvSpPr>
          <a:spLocks noChangeArrowheads="1"/>
        </xdr:cNvSpPr>
      </xdr:nvSpPr>
      <xdr:spPr bwMode="auto">
        <a:xfrm>
          <a:off x="4924425" y="3238500"/>
          <a:ext cx="285750" cy="2000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466725</xdr:colOff>
      <xdr:row>18</xdr:row>
      <xdr:rowOff>38100</xdr:rowOff>
    </xdr:from>
    <xdr:to>
      <xdr:col>3</xdr:col>
      <xdr:colOff>752475</xdr:colOff>
      <xdr:row>18</xdr:row>
      <xdr:rowOff>238125</xdr:rowOff>
    </xdr:to>
    <xdr:sp macro="" textlink="">
      <xdr:nvSpPr>
        <xdr:cNvPr id="12375" name="Rectángulo 4">
          <a:extLst>
            <a:ext uri="{FF2B5EF4-FFF2-40B4-BE49-F238E27FC236}">
              <a16:creationId xmlns:a16="http://schemas.microsoft.com/office/drawing/2014/main" id="{9A9624B4-389F-0C63-C55A-5B02BCFF8FBE}"/>
            </a:ext>
          </a:extLst>
        </xdr:cNvPr>
        <xdr:cNvSpPr>
          <a:spLocks noChangeArrowheads="1"/>
        </xdr:cNvSpPr>
      </xdr:nvSpPr>
      <xdr:spPr bwMode="auto">
        <a:xfrm>
          <a:off x="4933950" y="3600450"/>
          <a:ext cx="285750" cy="2000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2095500</xdr:colOff>
      <xdr:row>5</xdr:row>
      <xdr:rowOff>85725</xdr:rowOff>
    </xdr:to>
    <xdr:pic>
      <xdr:nvPicPr>
        <xdr:cNvPr id="12376" name="Imagen 1">
          <a:extLst>
            <a:ext uri="{FF2B5EF4-FFF2-40B4-BE49-F238E27FC236}">
              <a16:creationId xmlns:a16="http://schemas.microsoft.com/office/drawing/2014/main" id="{6512539C-578A-0FB2-BC23-B548B4B00A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323850"/>
          <a:ext cx="20955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447675</xdr:colOff>
      <xdr:row>14</xdr:row>
      <xdr:rowOff>38100</xdr:rowOff>
    </xdr:from>
    <xdr:to>
      <xdr:col>3</xdr:col>
      <xdr:colOff>733425</xdr:colOff>
      <xdr:row>14</xdr:row>
      <xdr:rowOff>238125</xdr:rowOff>
    </xdr:to>
    <xdr:sp macro="" textlink="">
      <xdr:nvSpPr>
        <xdr:cNvPr id="13397" name="Rectángulo 2">
          <a:extLst>
            <a:ext uri="{FF2B5EF4-FFF2-40B4-BE49-F238E27FC236}">
              <a16:creationId xmlns:a16="http://schemas.microsoft.com/office/drawing/2014/main" id="{A586D394-8A48-6A82-8C32-125D5A313307}"/>
            </a:ext>
          </a:extLst>
        </xdr:cNvPr>
        <xdr:cNvSpPr>
          <a:spLocks noChangeArrowheads="1"/>
        </xdr:cNvSpPr>
      </xdr:nvSpPr>
      <xdr:spPr bwMode="auto">
        <a:xfrm>
          <a:off x="4914900" y="2914650"/>
          <a:ext cx="285750" cy="2000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457200</xdr:colOff>
      <xdr:row>16</xdr:row>
      <xdr:rowOff>9525</xdr:rowOff>
    </xdr:from>
    <xdr:to>
      <xdr:col>3</xdr:col>
      <xdr:colOff>742950</xdr:colOff>
      <xdr:row>16</xdr:row>
      <xdr:rowOff>209550</xdr:rowOff>
    </xdr:to>
    <xdr:sp macro="" textlink="">
      <xdr:nvSpPr>
        <xdr:cNvPr id="13398" name="Rectángulo 3">
          <a:extLst>
            <a:ext uri="{FF2B5EF4-FFF2-40B4-BE49-F238E27FC236}">
              <a16:creationId xmlns:a16="http://schemas.microsoft.com/office/drawing/2014/main" id="{22F66071-BE08-0A07-F891-6D77FC7AACCA}"/>
            </a:ext>
          </a:extLst>
        </xdr:cNvPr>
        <xdr:cNvSpPr>
          <a:spLocks noChangeArrowheads="1"/>
        </xdr:cNvSpPr>
      </xdr:nvSpPr>
      <xdr:spPr bwMode="auto">
        <a:xfrm>
          <a:off x="4924425" y="3238500"/>
          <a:ext cx="285750" cy="2000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466725</xdr:colOff>
      <xdr:row>18</xdr:row>
      <xdr:rowOff>38100</xdr:rowOff>
    </xdr:from>
    <xdr:to>
      <xdr:col>3</xdr:col>
      <xdr:colOff>752475</xdr:colOff>
      <xdr:row>18</xdr:row>
      <xdr:rowOff>238125</xdr:rowOff>
    </xdr:to>
    <xdr:sp macro="" textlink="">
      <xdr:nvSpPr>
        <xdr:cNvPr id="13399" name="Rectángulo 4">
          <a:extLst>
            <a:ext uri="{FF2B5EF4-FFF2-40B4-BE49-F238E27FC236}">
              <a16:creationId xmlns:a16="http://schemas.microsoft.com/office/drawing/2014/main" id="{4CF268E3-08D5-7C3B-07D9-91425BF6B42A}"/>
            </a:ext>
          </a:extLst>
        </xdr:cNvPr>
        <xdr:cNvSpPr>
          <a:spLocks noChangeArrowheads="1"/>
        </xdr:cNvSpPr>
      </xdr:nvSpPr>
      <xdr:spPr bwMode="auto">
        <a:xfrm>
          <a:off x="4933950" y="3600450"/>
          <a:ext cx="285750" cy="2000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2095500</xdr:colOff>
      <xdr:row>4</xdr:row>
      <xdr:rowOff>85725</xdr:rowOff>
    </xdr:to>
    <xdr:pic>
      <xdr:nvPicPr>
        <xdr:cNvPr id="13400" name="Imagen 1">
          <a:extLst>
            <a:ext uri="{FF2B5EF4-FFF2-40B4-BE49-F238E27FC236}">
              <a16:creationId xmlns:a16="http://schemas.microsoft.com/office/drawing/2014/main" id="{82637476-BC43-9F44-7677-9AAD604EDD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61925"/>
          <a:ext cx="20955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447675</xdr:colOff>
      <xdr:row>14</xdr:row>
      <xdr:rowOff>38100</xdr:rowOff>
    </xdr:from>
    <xdr:to>
      <xdr:col>3</xdr:col>
      <xdr:colOff>733425</xdr:colOff>
      <xdr:row>14</xdr:row>
      <xdr:rowOff>238125</xdr:rowOff>
    </xdr:to>
    <xdr:sp macro="" textlink="">
      <xdr:nvSpPr>
        <xdr:cNvPr id="14421" name="Rectángulo 2">
          <a:extLst>
            <a:ext uri="{FF2B5EF4-FFF2-40B4-BE49-F238E27FC236}">
              <a16:creationId xmlns:a16="http://schemas.microsoft.com/office/drawing/2014/main" id="{031553E9-6F85-AD98-C92B-2054ADD3ABF4}"/>
            </a:ext>
          </a:extLst>
        </xdr:cNvPr>
        <xdr:cNvSpPr>
          <a:spLocks noChangeArrowheads="1"/>
        </xdr:cNvSpPr>
      </xdr:nvSpPr>
      <xdr:spPr bwMode="auto">
        <a:xfrm>
          <a:off x="4914900" y="2914650"/>
          <a:ext cx="285750" cy="2000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457200</xdr:colOff>
      <xdr:row>16</xdr:row>
      <xdr:rowOff>9525</xdr:rowOff>
    </xdr:from>
    <xdr:to>
      <xdr:col>3</xdr:col>
      <xdr:colOff>742950</xdr:colOff>
      <xdr:row>16</xdr:row>
      <xdr:rowOff>209550</xdr:rowOff>
    </xdr:to>
    <xdr:sp macro="" textlink="">
      <xdr:nvSpPr>
        <xdr:cNvPr id="14422" name="Rectángulo 3">
          <a:extLst>
            <a:ext uri="{FF2B5EF4-FFF2-40B4-BE49-F238E27FC236}">
              <a16:creationId xmlns:a16="http://schemas.microsoft.com/office/drawing/2014/main" id="{F247E403-2AC5-EAEE-0D5B-8AF8FF77CB45}"/>
            </a:ext>
          </a:extLst>
        </xdr:cNvPr>
        <xdr:cNvSpPr>
          <a:spLocks noChangeArrowheads="1"/>
        </xdr:cNvSpPr>
      </xdr:nvSpPr>
      <xdr:spPr bwMode="auto">
        <a:xfrm>
          <a:off x="4924425" y="3238500"/>
          <a:ext cx="285750" cy="2000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466725</xdr:colOff>
      <xdr:row>18</xdr:row>
      <xdr:rowOff>38100</xdr:rowOff>
    </xdr:from>
    <xdr:to>
      <xdr:col>3</xdr:col>
      <xdr:colOff>752475</xdr:colOff>
      <xdr:row>18</xdr:row>
      <xdr:rowOff>238125</xdr:rowOff>
    </xdr:to>
    <xdr:sp macro="" textlink="">
      <xdr:nvSpPr>
        <xdr:cNvPr id="14423" name="Rectángulo 4">
          <a:extLst>
            <a:ext uri="{FF2B5EF4-FFF2-40B4-BE49-F238E27FC236}">
              <a16:creationId xmlns:a16="http://schemas.microsoft.com/office/drawing/2014/main" id="{64E41F82-103C-8FB1-F408-F01D5254C7F0}"/>
            </a:ext>
          </a:extLst>
        </xdr:cNvPr>
        <xdr:cNvSpPr>
          <a:spLocks noChangeArrowheads="1"/>
        </xdr:cNvSpPr>
      </xdr:nvSpPr>
      <xdr:spPr bwMode="auto">
        <a:xfrm>
          <a:off x="4933950" y="3600450"/>
          <a:ext cx="285750" cy="2000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2095500</xdr:colOff>
      <xdr:row>4</xdr:row>
      <xdr:rowOff>85725</xdr:rowOff>
    </xdr:to>
    <xdr:pic>
      <xdr:nvPicPr>
        <xdr:cNvPr id="14424" name="Imagen 1">
          <a:extLst>
            <a:ext uri="{FF2B5EF4-FFF2-40B4-BE49-F238E27FC236}">
              <a16:creationId xmlns:a16="http://schemas.microsoft.com/office/drawing/2014/main" id="{23757224-9EC5-03C8-041F-1AD4879EF9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61925"/>
          <a:ext cx="20955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447675</xdr:colOff>
      <xdr:row>14</xdr:row>
      <xdr:rowOff>38100</xdr:rowOff>
    </xdr:from>
    <xdr:to>
      <xdr:col>3</xdr:col>
      <xdr:colOff>733425</xdr:colOff>
      <xdr:row>14</xdr:row>
      <xdr:rowOff>238125</xdr:rowOff>
    </xdr:to>
    <xdr:sp macro="" textlink="">
      <xdr:nvSpPr>
        <xdr:cNvPr id="15445" name="Rectángulo 2">
          <a:extLst>
            <a:ext uri="{FF2B5EF4-FFF2-40B4-BE49-F238E27FC236}">
              <a16:creationId xmlns:a16="http://schemas.microsoft.com/office/drawing/2014/main" id="{C04E9BEF-0764-47B1-9749-2FEBAA325328}"/>
            </a:ext>
          </a:extLst>
        </xdr:cNvPr>
        <xdr:cNvSpPr>
          <a:spLocks noChangeArrowheads="1"/>
        </xdr:cNvSpPr>
      </xdr:nvSpPr>
      <xdr:spPr bwMode="auto">
        <a:xfrm>
          <a:off x="4914900" y="2914650"/>
          <a:ext cx="285750" cy="2000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457200</xdr:colOff>
      <xdr:row>16</xdr:row>
      <xdr:rowOff>9525</xdr:rowOff>
    </xdr:from>
    <xdr:to>
      <xdr:col>3</xdr:col>
      <xdr:colOff>742950</xdr:colOff>
      <xdr:row>16</xdr:row>
      <xdr:rowOff>209550</xdr:rowOff>
    </xdr:to>
    <xdr:sp macro="" textlink="">
      <xdr:nvSpPr>
        <xdr:cNvPr id="15446" name="Rectángulo 3">
          <a:extLst>
            <a:ext uri="{FF2B5EF4-FFF2-40B4-BE49-F238E27FC236}">
              <a16:creationId xmlns:a16="http://schemas.microsoft.com/office/drawing/2014/main" id="{D5E50A1A-F6E9-DC1F-16CF-D80DA64EA150}"/>
            </a:ext>
          </a:extLst>
        </xdr:cNvPr>
        <xdr:cNvSpPr>
          <a:spLocks noChangeArrowheads="1"/>
        </xdr:cNvSpPr>
      </xdr:nvSpPr>
      <xdr:spPr bwMode="auto">
        <a:xfrm>
          <a:off x="4924425" y="3238500"/>
          <a:ext cx="285750" cy="2000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466725</xdr:colOff>
      <xdr:row>18</xdr:row>
      <xdr:rowOff>38100</xdr:rowOff>
    </xdr:from>
    <xdr:to>
      <xdr:col>3</xdr:col>
      <xdr:colOff>752475</xdr:colOff>
      <xdr:row>18</xdr:row>
      <xdr:rowOff>238125</xdr:rowOff>
    </xdr:to>
    <xdr:sp macro="" textlink="">
      <xdr:nvSpPr>
        <xdr:cNvPr id="15447" name="Rectángulo 4">
          <a:extLst>
            <a:ext uri="{FF2B5EF4-FFF2-40B4-BE49-F238E27FC236}">
              <a16:creationId xmlns:a16="http://schemas.microsoft.com/office/drawing/2014/main" id="{7C21921B-EF8E-7BA1-D7D3-8F1F49C3ABA7}"/>
            </a:ext>
          </a:extLst>
        </xdr:cNvPr>
        <xdr:cNvSpPr>
          <a:spLocks noChangeArrowheads="1"/>
        </xdr:cNvSpPr>
      </xdr:nvSpPr>
      <xdr:spPr bwMode="auto">
        <a:xfrm>
          <a:off x="4933950" y="3600450"/>
          <a:ext cx="285750" cy="2000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</xdr:col>
      <xdr:colOff>38100</xdr:colOff>
      <xdr:row>0</xdr:row>
      <xdr:rowOff>38100</xdr:rowOff>
    </xdr:from>
    <xdr:to>
      <xdr:col>1</xdr:col>
      <xdr:colOff>2133600</xdr:colOff>
      <xdr:row>3</xdr:row>
      <xdr:rowOff>123825</xdr:rowOff>
    </xdr:to>
    <xdr:pic>
      <xdr:nvPicPr>
        <xdr:cNvPr id="15448" name="Imagen 5">
          <a:extLst>
            <a:ext uri="{FF2B5EF4-FFF2-40B4-BE49-F238E27FC236}">
              <a16:creationId xmlns:a16="http://schemas.microsoft.com/office/drawing/2014/main" id="{ADBC1326-CAE5-8F78-98DE-998DB9F0CD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38100"/>
          <a:ext cx="20955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2C749B-7906-4F89-A53B-7FFCBE1D5D7F}">
  <dimension ref="A2:M543"/>
  <sheetViews>
    <sheetView view="pageBreakPreview" topLeftCell="A40" zoomScale="75" zoomScaleNormal="25" zoomScaleSheetLayoutView="50" workbookViewId="0">
      <selection activeCell="D86" sqref="D86"/>
    </sheetView>
  </sheetViews>
  <sheetFormatPr baseColWidth="10" defaultColWidth="20.42578125" defaultRowHeight="15" x14ac:dyDescent="0.2"/>
  <cols>
    <col min="1" max="1" width="41" style="4" customWidth="1"/>
    <col min="2" max="2" width="19.28515625" style="4" customWidth="1"/>
    <col min="3" max="3" width="44.85546875" style="4" customWidth="1"/>
    <col min="4" max="4" width="12" style="21" customWidth="1"/>
    <col min="5" max="5" width="13.5703125" style="4" customWidth="1"/>
    <col min="6" max="6" width="12.5703125" style="4" customWidth="1"/>
    <col min="7" max="7" width="12" style="4" customWidth="1"/>
    <col min="8" max="8" width="13.7109375" style="4" customWidth="1"/>
    <col min="9" max="16384" width="20.42578125" style="4"/>
  </cols>
  <sheetData>
    <row r="2" spans="1:8" ht="186" customHeight="1" x14ac:dyDescent="0.2"/>
    <row r="3" spans="1:8" ht="276" customHeight="1" x14ac:dyDescent="0.2">
      <c r="G3" s="37"/>
    </row>
    <row r="4" spans="1:8" ht="127.5" customHeight="1" x14ac:dyDescent="0.2"/>
    <row r="5" spans="1:8" ht="30" customHeight="1" x14ac:dyDescent="0.2"/>
    <row r="6" spans="1:8" s="19" customFormat="1" ht="42.75" customHeight="1" x14ac:dyDescent="0.2">
      <c r="A6" s="65" t="s">
        <v>0</v>
      </c>
      <c r="B6" s="65"/>
      <c r="C6" s="65"/>
      <c r="D6" s="20" t="s">
        <v>1</v>
      </c>
      <c r="E6" s="3" t="s">
        <v>2</v>
      </c>
      <c r="F6" s="6" t="s">
        <v>3</v>
      </c>
      <c r="G6" s="3" t="s">
        <v>4</v>
      </c>
      <c r="H6" s="3" t="s">
        <v>5</v>
      </c>
    </row>
    <row r="7" spans="1:8" x14ac:dyDescent="0.2">
      <c r="A7" s="1" t="s">
        <v>6</v>
      </c>
      <c r="B7" s="1" t="s">
        <v>7</v>
      </c>
      <c r="C7" s="1" t="s">
        <v>8</v>
      </c>
      <c r="E7" s="3">
        <f t="shared" ref="E7:E21" si="0">D7*0.1</f>
        <v>0</v>
      </c>
      <c r="F7" s="3">
        <f t="shared" ref="F7:F21" si="1">D7-E7</f>
        <v>0</v>
      </c>
      <c r="G7" s="3">
        <f t="shared" ref="G7:G21" si="2">F7*0.04</f>
        <v>0</v>
      </c>
      <c r="H7" s="3">
        <f t="shared" ref="H7:H21" si="3">F7+G7</f>
        <v>0</v>
      </c>
    </row>
    <row r="8" spans="1:8" x14ac:dyDescent="0.2">
      <c r="A8" s="1"/>
      <c r="B8" s="1"/>
      <c r="C8" s="1" t="s">
        <v>9</v>
      </c>
      <c r="D8" s="21">
        <v>21.54</v>
      </c>
      <c r="E8" s="3">
        <f t="shared" si="0"/>
        <v>2.1539999999999999</v>
      </c>
      <c r="F8" s="3">
        <f t="shared" si="1"/>
        <v>19.385999999999999</v>
      </c>
      <c r="G8" s="3">
        <f t="shared" si="2"/>
        <v>0.77544000000000002</v>
      </c>
      <c r="H8" s="3">
        <f t="shared" si="3"/>
        <v>20.161439999999999</v>
      </c>
    </row>
    <row r="9" spans="1:8" x14ac:dyDescent="0.2">
      <c r="A9" s="1"/>
      <c r="B9" s="1"/>
      <c r="C9" s="1" t="s">
        <v>10</v>
      </c>
      <c r="D9" s="21">
        <v>21.51</v>
      </c>
      <c r="E9" s="3">
        <f t="shared" si="0"/>
        <v>2.1510000000000002</v>
      </c>
      <c r="F9" s="3">
        <f t="shared" si="1"/>
        <v>19.359000000000002</v>
      </c>
      <c r="G9" s="3">
        <f t="shared" si="2"/>
        <v>0.77436000000000005</v>
      </c>
      <c r="H9" s="3">
        <f t="shared" si="3"/>
        <v>20.133360000000003</v>
      </c>
    </row>
    <row r="10" spans="1:8" x14ac:dyDescent="0.2">
      <c r="A10" s="1" t="s">
        <v>11</v>
      </c>
      <c r="B10" s="1" t="s">
        <v>7</v>
      </c>
      <c r="C10" s="1" t="s">
        <v>12</v>
      </c>
      <c r="D10" s="21">
        <v>6.39</v>
      </c>
      <c r="E10" s="3">
        <f t="shared" si="0"/>
        <v>0.63900000000000001</v>
      </c>
      <c r="F10" s="3">
        <f t="shared" si="1"/>
        <v>5.7509999999999994</v>
      </c>
      <c r="G10" s="3">
        <f t="shared" si="2"/>
        <v>0.23003999999999999</v>
      </c>
      <c r="H10" s="3">
        <f t="shared" si="3"/>
        <v>5.9810399999999992</v>
      </c>
    </row>
    <row r="11" spans="1:8" x14ac:dyDescent="0.2">
      <c r="A11" s="1"/>
      <c r="B11" s="1"/>
      <c r="C11" s="1" t="s">
        <v>13</v>
      </c>
      <c r="D11" s="21">
        <v>6.59</v>
      </c>
      <c r="E11" s="3">
        <f t="shared" si="0"/>
        <v>0.65900000000000003</v>
      </c>
      <c r="F11" s="3">
        <f t="shared" si="1"/>
        <v>5.931</v>
      </c>
      <c r="G11" s="3">
        <f t="shared" si="2"/>
        <v>0.23724000000000001</v>
      </c>
      <c r="H11" s="3">
        <f t="shared" si="3"/>
        <v>6.1682399999999999</v>
      </c>
    </row>
    <row r="12" spans="1:8" x14ac:dyDescent="0.2">
      <c r="A12" s="1"/>
      <c r="B12" s="1"/>
      <c r="C12" s="1" t="s">
        <v>14</v>
      </c>
      <c r="D12" s="21">
        <v>6.59</v>
      </c>
      <c r="E12" s="3">
        <f t="shared" si="0"/>
        <v>0.65900000000000003</v>
      </c>
      <c r="F12" s="3">
        <f t="shared" si="1"/>
        <v>5.931</v>
      </c>
      <c r="G12" s="3">
        <f t="shared" si="2"/>
        <v>0.23724000000000001</v>
      </c>
      <c r="H12" s="3">
        <f t="shared" si="3"/>
        <v>6.1682399999999999</v>
      </c>
    </row>
    <row r="13" spans="1:8" x14ac:dyDescent="0.2">
      <c r="A13" s="1" t="s">
        <v>15</v>
      </c>
      <c r="B13" s="1" t="s">
        <v>7</v>
      </c>
      <c r="C13" s="1" t="s">
        <v>16</v>
      </c>
      <c r="E13" s="3">
        <f t="shared" si="0"/>
        <v>0</v>
      </c>
      <c r="F13" s="3">
        <f t="shared" si="1"/>
        <v>0</v>
      </c>
      <c r="G13" s="3">
        <f t="shared" si="2"/>
        <v>0</v>
      </c>
      <c r="H13" s="3">
        <f t="shared" si="3"/>
        <v>0</v>
      </c>
    </row>
    <row r="14" spans="1:8" x14ac:dyDescent="0.2">
      <c r="A14" s="1"/>
      <c r="B14" s="1"/>
      <c r="C14" s="1" t="s">
        <v>17</v>
      </c>
      <c r="D14" s="21">
        <v>5.67</v>
      </c>
      <c r="E14" s="3">
        <f t="shared" si="0"/>
        <v>0.56700000000000006</v>
      </c>
      <c r="F14" s="3">
        <f t="shared" si="1"/>
        <v>5.1029999999999998</v>
      </c>
      <c r="G14" s="3">
        <f t="shared" si="2"/>
        <v>0.20412</v>
      </c>
      <c r="H14" s="3">
        <f t="shared" si="3"/>
        <v>5.3071199999999994</v>
      </c>
    </row>
    <row r="15" spans="1:8" x14ac:dyDescent="0.2">
      <c r="A15" s="1"/>
      <c r="B15" s="1"/>
      <c r="C15" s="1" t="s">
        <v>18</v>
      </c>
      <c r="D15" s="21">
        <v>5.67</v>
      </c>
      <c r="E15" s="3">
        <f t="shared" si="0"/>
        <v>0.56700000000000006</v>
      </c>
      <c r="F15" s="3">
        <f t="shared" si="1"/>
        <v>5.1029999999999998</v>
      </c>
      <c r="G15" s="3">
        <f t="shared" si="2"/>
        <v>0.20412</v>
      </c>
      <c r="H15" s="3">
        <f t="shared" si="3"/>
        <v>5.3071199999999994</v>
      </c>
    </row>
    <row r="16" spans="1:8" x14ac:dyDescent="0.2">
      <c r="A16" s="1"/>
      <c r="B16" s="1"/>
      <c r="C16" s="1" t="s">
        <v>19</v>
      </c>
      <c r="D16" s="21">
        <v>5.67</v>
      </c>
      <c r="E16" s="3">
        <f t="shared" si="0"/>
        <v>0.56700000000000006</v>
      </c>
      <c r="F16" s="3">
        <f t="shared" si="1"/>
        <v>5.1029999999999998</v>
      </c>
      <c r="G16" s="3">
        <f t="shared" si="2"/>
        <v>0.20412</v>
      </c>
      <c r="H16" s="3">
        <f t="shared" si="3"/>
        <v>5.3071199999999994</v>
      </c>
    </row>
    <row r="17" spans="1:8" x14ac:dyDescent="0.2">
      <c r="A17" s="1" t="s">
        <v>20</v>
      </c>
      <c r="B17" s="1" t="s">
        <v>7</v>
      </c>
      <c r="C17" s="1" t="s">
        <v>17</v>
      </c>
      <c r="D17" s="21">
        <v>10.14</v>
      </c>
      <c r="E17" s="3">
        <f t="shared" si="0"/>
        <v>1.014</v>
      </c>
      <c r="F17" s="3">
        <f t="shared" si="1"/>
        <v>9.1260000000000012</v>
      </c>
      <c r="G17" s="3">
        <f t="shared" si="2"/>
        <v>0.36504000000000003</v>
      </c>
      <c r="H17" s="3">
        <f t="shared" si="3"/>
        <v>9.4910400000000017</v>
      </c>
    </row>
    <row r="18" spans="1:8" x14ac:dyDescent="0.2">
      <c r="A18" s="1"/>
      <c r="B18" s="1"/>
      <c r="C18" s="1" t="s">
        <v>18</v>
      </c>
      <c r="D18" s="21">
        <v>10.14</v>
      </c>
      <c r="E18" s="3">
        <f t="shared" si="0"/>
        <v>1.014</v>
      </c>
      <c r="F18" s="3">
        <f t="shared" si="1"/>
        <v>9.1260000000000012</v>
      </c>
      <c r="G18" s="3">
        <f t="shared" si="2"/>
        <v>0.36504000000000003</v>
      </c>
      <c r="H18" s="3">
        <f t="shared" si="3"/>
        <v>9.4910400000000017</v>
      </c>
    </row>
    <row r="19" spans="1:8" x14ac:dyDescent="0.2">
      <c r="A19" s="1" t="s">
        <v>21</v>
      </c>
      <c r="B19" s="1" t="s">
        <v>7</v>
      </c>
      <c r="C19" s="1" t="s">
        <v>22</v>
      </c>
      <c r="D19" s="21">
        <v>2.74</v>
      </c>
      <c r="E19" s="3">
        <f t="shared" si="0"/>
        <v>0.27400000000000002</v>
      </c>
      <c r="F19" s="3">
        <f t="shared" si="1"/>
        <v>2.4660000000000002</v>
      </c>
      <c r="G19" s="3">
        <f t="shared" si="2"/>
        <v>9.8640000000000005E-2</v>
      </c>
      <c r="H19" s="3">
        <f t="shared" si="3"/>
        <v>2.5646400000000003</v>
      </c>
    </row>
    <row r="20" spans="1:8" x14ac:dyDescent="0.2">
      <c r="A20" s="1" t="s">
        <v>23</v>
      </c>
      <c r="B20" s="1" t="s">
        <v>24</v>
      </c>
      <c r="C20" s="1" t="s">
        <v>25</v>
      </c>
      <c r="D20" s="21">
        <v>15.29</v>
      </c>
      <c r="E20" s="3">
        <f t="shared" si="0"/>
        <v>1.5289999999999999</v>
      </c>
      <c r="F20" s="3">
        <f t="shared" si="1"/>
        <v>13.760999999999999</v>
      </c>
      <c r="G20" s="3">
        <f t="shared" si="2"/>
        <v>0.55043999999999993</v>
      </c>
      <c r="H20" s="3">
        <f t="shared" si="3"/>
        <v>14.311439999999999</v>
      </c>
    </row>
    <row r="21" spans="1:8" ht="15.75" x14ac:dyDescent="0.25">
      <c r="B21" s="1"/>
      <c r="C21" s="2" t="s">
        <v>26</v>
      </c>
      <c r="D21" s="22">
        <f>SUM(D8:D20)</f>
        <v>117.94</v>
      </c>
      <c r="E21" s="5">
        <f t="shared" si="0"/>
        <v>11.794</v>
      </c>
      <c r="F21" s="5">
        <f t="shared" si="1"/>
        <v>106.146</v>
      </c>
      <c r="G21" s="5">
        <f t="shared" si="2"/>
        <v>4.2458400000000003</v>
      </c>
      <c r="H21" s="5">
        <f t="shared" si="3"/>
        <v>110.39184</v>
      </c>
    </row>
    <row r="22" spans="1:8" ht="15.75" x14ac:dyDescent="0.25">
      <c r="B22" s="1"/>
      <c r="C22" s="2"/>
      <c r="D22" s="22"/>
      <c r="E22" s="5"/>
      <c r="F22" s="5"/>
      <c r="G22" s="5"/>
      <c r="H22" s="5"/>
    </row>
    <row r="23" spans="1:8" ht="15.75" x14ac:dyDescent="0.25">
      <c r="A23" s="4" t="s">
        <v>27</v>
      </c>
      <c r="B23" s="1"/>
      <c r="C23" s="2"/>
      <c r="D23" s="22"/>
      <c r="E23" s="5"/>
      <c r="F23" s="5"/>
      <c r="G23" s="5"/>
      <c r="H23" s="5">
        <v>40</v>
      </c>
    </row>
    <row r="24" spans="1:8" ht="15.75" x14ac:dyDescent="0.25">
      <c r="B24" s="1"/>
      <c r="C24" s="2"/>
      <c r="D24" s="22"/>
      <c r="E24" s="5"/>
      <c r="F24" s="5"/>
      <c r="G24" s="5"/>
      <c r="H24" s="5"/>
    </row>
    <row r="25" spans="1:8" ht="15.75" x14ac:dyDescent="0.25">
      <c r="B25" s="1"/>
      <c r="C25" s="2" t="s">
        <v>28</v>
      </c>
      <c r="D25" s="22"/>
      <c r="E25" s="5"/>
      <c r="F25" s="5"/>
      <c r="G25" s="5"/>
      <c r="H25" s="5">
        <f>H21+H23</f>
        <v>150.39184</v>
      </c>
    </row>
    <row r="26" spans="1:8" ht="15.75" x14ac:dyDescent="0.25">
      <c r="A26" s="2"/>
      <c r="B26" s="1"/>
      <c r="C26" s="1"/>
      <c r="E26" s="5"/>
      <c r="F26" s="5"/>
      <c r="G26" s="5"/>
      <c r="H26" s="5"/>
    </row>
    <row r="27" spans="1:8" ht="15.75" x14ac:dyDescent="0.25">
      <c r="A27" s="2"/>
      <c r="B27" s="1"/>
      <c r="C27" s="1"/>
      <c r="E27" s="5"/>
      <c r="F27" s="5"/>
      <c r="G27" s="5"/>
      <c r="H27" s="5"/>
    </row>
    <row r="28" spans="1:8" ht="30.75" customHeight="1" x14ac:dyDescent="0.2">
      <c r="A28" s="66" t="s">
        <v>29</v>
      </c>
      <c r="B28" s="66"/>
      <c r="C28" s="66"/>
      <c r="D28" s="20" t="s">
        <v>1</v>
      </c>
      <c r="E28" s="3" t="s">
        <v>2</v>
      </c>
      <c r="F28" s="6" t="s">
        <v>3</v>
      </c>
      <c r="G28" s="3" t="s">
        <v>4</v>
      </c>
      <c r="H28" s="3" t="s">
        <v>5</v>
      </c>
    </row>
    <row r="29" spans="1:8" x14ac:dyDescent="0.2">
      <c r="A29" s="6"/>
      <c r="B29" s="1"/>
      <c r="C29" s="7"/>
      <c r="E29" s="3"/>
      <c r="F29" s="3"/>
      <c r="G29" s="3"/>
      <c r="H29" s="3"/>
    </row>
    <row r="30" spans="1:8" x14ac:dyDescent="0.2">
      <c r="A30" s="1" t="s">
        <v>6</v>
      </c>
      <c r="B30" s="1" t="s">
        <v>7</v>
      </c>
      <c r="C30" s="1" t="s">
        <v>30</v>
      </c>
      <c r="E30" s="3"/>
      <c r="F30" s="3"/>
      <c r="G30" s="3"/>
      <c r="H30" s="3"/>
    </row>
    <row r="31" spans="1:8" x14ac:dyDescent="0.2">
      <c r="A31" s="1"/>
      <c r="B31" s="1"/>
      <c r="C31" s="1" t="s">
        <v>9</v>
      </c>
      <c r="D31" s="21">
        <v>22.6</v>
      </c>
      <c r="E31" s="3">
        <f t="shared" ref="E31:E44" si="4">D31*0.1</f>
        <v>2.2600000000000002</v>
      </c>
      <c r="F31" s="3">
        <f>D31-E31</f>
        <v>20.34</v>
      </c>
      <c r="G31" s="3">
        <f t="shared" ref="G31:G44" si="5">F31*0.04</f>
        <v>0.81359999999999999</v>
      </c>
      <c r="H31" s="3">
        <f>F31+G31</f>
        <v>21.153600000000001</v>
      </c>
    </row>
    <row r="32" spans="1:8" x14ac:dyDescent="0.2">
      <c r="A32" s="1"/>
      <c r="B32" s="1"/>
      <c r="C32" s="1" t="s">
        <v>10</v>
      </c>
      <c r="D32" s="21">
        <v>22.6</v>
      </c>
      <c r="E32" s="3">
        <f t="shared" si="4"/>
        <v>2.2600000000000002</v>
      </c>
      <c r="F32" s="3">
        <f t="shared" ref="F32:F44" si="6">D32-E32</f>
        <v>20.34</v>
      </c>
      <c r="G32" s="3">
        <f t="shared" si="5"/>
        <v>0.81359999999999999</v>
      </c>
      <c r="H32" s="3">
        <f t="shared" ref="H32:H44" si="7">F32+G32</f>
        <v>21.153600000000001</v>
      </c>
    </row>
    <row r="33" spans="1:8" x14ac:dyDescent="0.2">
      <c r="A33" s="1" t="s">
        <v>15</v>
      </c>
      <c r="B33" s="1" t="s">
        <v>7</v>
      </c>
      <c r="C33" s="1" t="s">
        <v>31</v>
      </c>
      <c r="E33" s="3"/>
      <c r="F33" s="3"/>
      <c r="G33" s="3"/>
      <c r="H33" s="3"/>
    </row>
    <row r="34" spans="1:8" x14ac:dyDescent="0.2">
      <c r="A34" s="1"/>
      <c r="B34" s="1"/>
      <c r="C34" s="1" t="s">
        <v>32</v>
      </c>
      <c r="D34" s="21">
        <v>5.67</v>
      </c>
      <c r="E34" s="3">
        <f t="shared" si="4"/>
        <v>0.56700000000000006</v>
      </c>
      <c r="F34" s="3">
        <f t="shared" si="6"/>
        <v>5.1029999999999998</v>
      </c>
      <c r="G34" s="3">
        <f t="shared" si="5"/>
        <v>0.20412</v>
      </c>
      <c r="H34" s="3">
        <f t="shared" si="7"/>
        <v>5.3071199999999994</v>
      </c>
    </row>
    <row r="35" spans="1:8" x14ac:dyDescent="0.2">
      <c r="A35" s="1"/>
      <c r="B35" s="1"/>
      <c r="C35" s="1" t="s">
        <v>33</v>
      </c>
      <c r="D35" s="21">
        <v>5.67</v>
      </c>
      <c r="E35" s="3">
        <f t="shared" si="4"/>
        <v>0.56700000000000006</v>
      </c>
      <c r="F35" s="3">
        <f t="shared" si="6"/>
        <v>5.1029999999999998</v>
      </c>
      <c r="G35" s="3">
        <f t="shared" si="5"/>
        <v>0.20412</v>
      </c>
      <c r="H35" s="3">
        <f t="shared" si="7"/>
        <v>5.3071199999999994</v>
      </c>
    </row>
    <row r="36" spans="1:8" x14ac:dyDescent="0.2">
      <c r="A36" s="1"/>
      <c r="B36" s="1"/>
      <c r="C36" s="1" t="s">
        <v>34</v>
      </c>
      <c r="D36" s="21">
        <v>5.67</v>
      </c>
      <c r="E36" s="3">
        <f t="shared" si="4"/>
        <v>0.56700000000000006</v>
      </c>
      <c r="F36" s="3">
        <f t="shared" si="6"/>
        <v>5.1029999999999998</v>
      </c>
      <c r="G36" s="3">
        <f t="shared" si="5"/>
        <v>0.20412</v>
      </c>
      <c r="H36" s="3">
        <f t="shared" si="7"/>
        <v>5.3071199999999994</v>
      </c>
    </row>
    <row r="37" spans="1:8" x14ac:dyDescent="0.2">
      <c r="A37" s="1" t="s">
        <v>35</v>
      </c>
      <c r="B37" s="1" t="s">
        <v>36</v>
      </c>
      <c r="C37" s="1" t="s">
        <v>37</v>
      </c>
      <c r="E37" s="3">
        <f t="shared" si="4"/>
        <v>0</v>
      </c>
      <c r="F37" s="3">
        <f t="shared" si="6"/>
        <v>0</v>
      </c>
      <c r="G37" s="3">
        <f t="shared" si="5"/>
        <v>0</v>
      </c>
      <c r="H37" s="3">
        <f t="shared" si="7"/>
        <v>0</v>
      </c>
    </row>
    <row r="38" spans="1:8" x14ac:dyDescent="0.2">
      <c r="A38" s="1"/>
      <c r="B38" s="1"/>
      <c r="C38" s="1" t="s">
        <v>38</v>
      </c>
      <c r="D38" s="21">
        <v>5.72</v>
      </c>
      <c r="E38" s="3">
        <f t="shared" si="4"/>
        <v>0.57199999999999995</v>
      </c>
      <c r="F38" s="3">
        <f t="shared" si="6"/>
        <v>5.1479999999999997</v>
      </c>
      <c r="G38" s="3">
        <f t="shared" si="5"/>
        <v>0.20591999999999999</v>
      </c>
      <c r="H38" s="3">
        <f t="shared" si="7"/>
        <v>5.3539199999999996</v>
      </c>
    </row>
    <row r="39" spans="1:8" x14ac:dyDescent="0.2">
      <c r="A39" s="1" t="s">
        <v>20</v>
      </c>
      <c r="B39" s="1" t="s">
        <v>7</v>
      </c>
      <c r="C39" s="1" t="s">
        <v>19</v>
      </c>
      <c r="D39" s="21">
        <v>10.14</v>
      </c>
      <c r="E39" s="3">
        <f t="shared" si="4"/>
        <v>1.014</v>
      </c>
      <c r="F39" s="3">
        <f t="shared" si="6"/>
        <v>9.1260000000000012</v>
      </c>
      <c r="G39" s="3">
        <f t="shared" si="5"/>
        <v>0.36504000000000003</v>
      </c>
      <c r="H39" s="3">
        <f t="shared" si="7"/>
        <v>9.4910400000000017</v>
      </c>
    </row>
    <row r="40" spans="1:8" x14ac:dyDescent="0.2">
      <c r="A40" s="1" t="s">
        <v>11</v>
      </c>
      <c r="B40" s="1" t="s">
        <v>7</v>
      </c>
      <c r="C40" s="1" t="s">
        <v>39</v>
      </c>
      <c r="D40" s="21">
        <v>7.98</v>
      </c>
      <c r="E40" s="3">
        <f t="shared" si="4"/>
        <v>0.79800000000000004</v>
      </c>
      <c r="F40" s="3">
        <f t="shared" si="6"/>
        <v>7.1820000000000004</v>
      </c>
      <c r="G40" s="3">
        <f t="shared" si="5"/>
        <v>0.28728000000000004</v>
      </c>
      <c r="H40" s="3">
        <f t="shared" si="7"/>
        <v>7.4692800000000004</v>
      </c>
    </row>
    <row r="41" spans="1:8" x14ac:dyDescent="0.2">
      <c r="A41" s="1"/>
      <c r="B41" s="1"/>
      <c r="C41" s="1" t="s">
        <v>40</v>
      </c>
      <c r="D41" s="21">
        <v>7.98</v>
      </c>
      <c r="E41" s="3">
        <f t="shared" si="4"/>
        <v>0.79800000000000004</v>
      </c>
      <c r="F41" s="3">
        <f t="shared" si="6"/>
        <v>7.1820000000000004</v>
      </c>
      <c r="G41" s="3">
        <f t="shared" si="5"/>
        <v>0.28728000000000004</v>
      </c>
      <c r="H41" s="3">
        <f t="shared" si="7"/>
        <v>7.4692800000000004</v>
      </c>
    </row>
    <row r="42" spans="1:8" x14ac:dyDescent="0.2">
      <c r="A42" s="1"/>
      <c r="B42" s="1"/>
      <c r="C42" s="1" t="s">
        <v>41</v>
      </c>
      <c r="D42" s="21">
        <v>7.98</v>
      </c>
      <c r="E42" s="3">
        <f t="shared" si="4"/>
        <v>0.79800000000000004</v>
      </c>
      <c r="F42" s="3">
        <f t="shared" si="6"/>
        <v>7.1820000000000004</v>
      </c>
      <c r="G42" s="3">
        <f t="shared" si="5"/>
        <v>0.28728000000000004</v>
      </c>
      <c r="H42" s="3">
        <f t="shared" si="7"/>
        <v>7.4692800000000004</v>
      </c>
    </row>
    <row r="43" spans="1:8" x14ac:dyDescent="0.2">
      <c r="A43" s="1" t="s">
        <v>42</v>
      </c>
      <c r="B43" s="1" t="s">
        <v>24</v>
      </c>
      <c r="C43" s="1" t="s">
        <v>43</v>
      </c>
      <c r="E43" s="3">
        <f t="shared" si="4"/>
        <v>0</v>
      </c>
      <c r="F43" s="3">
        <f t="shared" si="6"/>
        <v>0</v>
      </c>
      <c r="G43" s="3">
        <f t="shared" si="5"/>
        <v>0</v>
      </c>
      <c r="H43" s="3">
        <f t="shared" si="7"/>
        <v>0</v>
      </c>
    </row>
    <row r="44" spans="1:8" x14ac:dyDescent="0.2">
      <c r="A44" s="1"/>
      <c r="B44" s="1"/>
      <c r="C44" s="1" t="s">
        <v>44</v>
      </c>
      <c r="D44" s="21">
        <v>18.170000000000002</v>
      </c>
      <c r="E44" s="3">
        <f t="shared" si="4"/>
        <v>1.8170000000000002</v>
      </c>
      <c r="F44" s="3">
        <f t="shared" si="6"/>
        <v>16.353000000000002</v>
      </c>
      <c r="G44" s="3">
        <f t="shared" si="5"/>
        <v>0.65412000000000003</v>
      </c>
      <c r="H44" s="3">
        <f t="shared" si="7"/>
        <v>17.00712</v>
      </c>
    </row>
    <row r="45" spans="1:8" x14ac:dyDescent="0.2">
      <c r="A45" s="1"/>
      <c r="B45" s="1"/>
      <c r="C45" s="1"/>
      <c r="E45" s="3"/>
      <c r="F45" s="3"/>
      <c r="G45" s="3"/>
      <c r="H45" s="3"/>
    </row>
    <row r="46" spans="1:8" ht="15.75" x14ac:dyDescent="0.25">
      <c r="A46" s="1"/>
      <c r="B46" s="1"/>
      <c r="C46" s="2" t="s">
        <v>45</v>
      </c>
      <c r="D46" s="22">
        <f>SUM(D31:D44)</f>
        <v>120.18000000000002</v>
      </c>
      <c r="E46" s="22">
        <f>SUM(E31:E44)</f>
        <v>12.018000000000001</v>
      </c>
      <c r="F46" s="22">
        <f>SUM(F31:F44)</f>
        <v>108.16200000000001</v>
      </c>
      <c r="G46" s="22">
        <f>SUM(G31:G44)</f>
        <v>4.3264800000000001</v>
      </c>
      <c r="H46" s="22">
        <f>SUM(H31:H44)</f>
        <v>112.48848</v>
      </c>
    </row>
    <row r="47" spans="1:8" x14ac:dyDescent="0.2">
      <c r="A47" s="1"/>
      <c r="B47" s="1"/>
      <c r="C47" s="1"/>
      <c r="E47" s="3"/>
      <c r="F47" s="3"/>
      <c r="G47" s="3"/>
      <c r="H47" s="3"/>
    </row>
    <row r="48" spans="1:8" ht="15.75" x14ac:dyDescent="0.25">
      <c r="A48" s="4" t="s">
        <v>27</v>
      </c>
      <c r="B48" s="1"/>
      <c r="C48" s="2"/>
      <c r="D48" s="22"/>
      <c r="E48" s="5"/>
      <c r="F48" s="5"/>
      <c r="G48" s="5"/>
      <c r="H48" s="5">
        <v>40</v>
      </c>
    </row>
    <row r="49" spans="1:8" ht="15.75" x14ac:dyDescent="0.25">
      <c r="B49" s="1"/>
      <c r="C49" s="2"/>
      <c r="D49" s="22"/>
      <c r="E49" s="5"/>
      <c r="F49" s="5"/>
      <c r="G49" s="5"/>
      <c r="H49" s="5"/>
    </row>
    <row r="50" spans="1:8" ht="15.75" x14ac:dyDescent="0.25">
      <c r="B50" s="1"/>
      <c r="C50" s="2" t="s">
        <v>28</v>
      </c>
      <c r="D50" s="22"/>
      <c r="E50" s="5"/>
      <c r="F50" s="5"/>
      <c r="G50" s="5"/>
      <c r="H50" s="5">
        <f>H46+H48</f>
        <v>152.48847999999998</v>
      </c>
    </row>
    <row r="51" spans="1:8" x14ac:dyDescent="0.2">
      <c r="A51" s="1"/>
      <c r="B51" s="1"/>
      <c r="C51" s="1"/>
      <c r="E51" s="1"/>
      <c r="F51" s="1"/>
      <c r="G51" s="1"/>
      <c r="H51" s="1"/>
    </row>
    <row r="52" spans="1:8" x14ac:dyDescent="0.2">
      <c r="A52" s="1"/>
      <c r="B52" s="1"/>
      <c r="C52" s="1"/>
      <c r="E52" s="1"/>
      <c r="F52" s="1"/>
      <c r="G52" s="1"/>
      <c r="H52" s="1"/>
    </row>
    <row r="53" spans="1:8" x14ac:dyDescent="0.2">
      <c r="A53" s="1"/>
      <c r="B53" s="1"/>
      <c r="C53" s="1"/>
      <c r="E53" s="1"/>
      <c r="F53" s="1"/>
      <c r="G53" s="1"/>
      <c r="H53" s="1"/>
    </row>
    <row r="54" spans="1:8" x14ac:dyDescent="0.2">
      <c r="A54" s="1"/>
      <c r="B54" s="1"/>
      <c r="C54" s="1"/>
      <c r="E54" s="1"/>
      <c r="F54" s="1"/>
      <c r="G54" s="1"/>
      <c r="H54" s="1"/>
    </row>
    <row r="55" spans="1:8" ht="42.75" customHeight="1" x14ac:dyDescent="0.2">
      <c r="A55" s="65" t="s">
        <v>46</v>
      </c>
      <c r="B55" s="65"/>
      <c r="C55" s="65"/>
      <c r="D55" s="20" t="s">
        <v>1</v>
      </c>
      <c r="E55" s="3" t="s">
        <v>2</v>
      </c>
      <c r="F55" s="6" t="s">
        <v>3</v>
      </c>
      <c r="G55" s="3" t="s">
        <v>4</v>
      </c>
      <c r="H55" s="3" t="s">
        <v>5</v>
      </c>
    </row>
    <row r="56" spans="1:8" x14ac:dyDescent="0.2">
      <c r="A56" s="6"/>
      <c r="B56" s="1"/>
      <c r="C56" s="7"/>
      <c r="E56" s="3"/>
      <c r="F56" s="3"/>
      <c r="G56" s="3"/>
      <c r="H56" s="3"/>
    </row>
    <row r="57" spans="1:8" x14ac:dyDescent="0.2">
      <c r="A57" s="1" t="s">
        <v>6</v>
      </c>
      <c r="B57" s="1" t="s">
        <v>7</v>
      </c>
      <c r="C57" s="1" t="s">
        <v>47</v>
      </c>
      <c r="E57" s="3"/>
      <c r="F57" s="3"/>
      <c r="G57" s="3"/>
      <c r="H57" s="3"/>
    </row>
    <row r="58" spans="1:8" x14ac:dyDescent="0.2">
      <c r="A58" s="1"/>
      <c r="B58" s="1"/>
      <c r="C58" s="1" t="s">
        <v>9</v>
      </c>
      <c r="D58" s="21">
        <v>22.6</v>
      </c>
      <c r="E58" s="3">
        <f t="shared" ref="E58:E72" si="8">D58*0.1</f>
        <v>2.2600000000000002</v>
      </c>
      <c r="F58" s="3">
        <f>D58-E58</f>
        <v>20.34</v>
      </c>
      <c r="G58" s="3">
        <f t="shared" ref="G58:G72" si="9">F58*0.04</f>
        <v>0.81359999999999999</v>
      </c>
      <c r="H58" s="3">
        <f>F58+G58</f>
        <v>21.153600000000001</v>
      </c>
    </row>
    <row r="59" spans="1:8" x14ac:dyDescent="0.2">
      <c r="A59" s="1"/>
      <c r="B59" s="1"/>
      <c r="C59" s="1" t="s">
        <v>10</v>
      </c>
      <c r="D59" s="21">
        <v>22.6</v>
      </c>
      <c r="E59" s="3">
        <f t="shared" si="8"/>
        <v>2.2600000000000002</v>
      </c>
      <c r="F59" s="3">
        <f t="shared" ref="F59:F72" si="10">D59-E59</f>
        <v>20.34</v>
      </c>
      <c r="G59" s="3">
        <f t="shared" si="9"/>
        <v>0.81359999999999999</v>
      </c>
      <c r="H59" s="3">
        <f t="shared" ref="H59:H72" si="11">F59+G59</f>
        <v>21.153600000000001</v>
      </c>
    </row>
    <row r="60" spans="1:8" x14ac:dyDescent="0.2">
      <c r="A60" s="1" t="s">
        <v>48</v>
      </c>
      <c r="B60" s="1" t="s">
        <v>7</v>
      </c>
      <c r="C60" s="1" t="s">
        <v>49</v>
      </c>
      <c r="D60" s="21">
        <v>16.59</v>
      </c>
      <c r="E60" s="3">
        <f t="shared" si="8"/>
        <v>1.659</v>
      </c>
      <c r="F60" s="3">
        <f t="shared" si="10"/>
        <v>14.930999999999999</v>
      </c>
      <c r="G60" s="3">
        <f t="shared" si="9"/>
        <v>0.59723999999999999</v>
      </c>
      <c r="H60" s="3">
        <f t="shared" si="11"/>
        <v>15.528239999999998</v>
      </c>
    </row>
    <row r="61" spans="1:8" x14ac:dyDescent="0.2">
      <c r="A61" s="1"/>
      <c r="C61" s="1" t="s">
        <v>50</v>
      </c>
      <c r="D61" s="21">
        <v>13.27</v>
      </c>
      <c r="E61" s="3">
        <f t="shared" si="8"/>
        <v>1.327</v>
      </c>
      <c r="F61" s="3">
        <f t="shared" si="10"/>
        <v>11.943</v>
      </c>
      <c r="G61" s="3">
        <f t="shared" si="9"/>
        <v>0.47771999999999998</v>
      </c>
      <c r="H61" s="3">
        <f t="shared" si="11"/>
        <v>12.420719999999999</v>
      </c>
    </row>
    <row r="62" spans="1:8" x14ac:dyDescent="0.2">
      <c r="A62" s="1" t="s">
        <v>51</v>
      </c>
      <c r="B62" s="1" t="s">
        <v>52</v>
      </c>
      <c r="C62" s="4" t="s">
        <v>53</v>
      </c>
      <c r="E62" s="3">
        <f t="shared" si="8"/>
        <v>0</v>
      </c>
      <c r="F62" s="3">
        <f t="shared" si="10"/>
        <v>0</v>
      </c>
      <c r="G62" s="3">
        <f t="shared" si="9"/>
        <v>0</v>
      </c>
      <c r="H62" s="3">
        <f t="shared" si="11"/>
        <v>0</v>
      </c>
    </row>
    <row r="63" spans="1:8" x14ac:dyDescent="0.2">
      <c r="A63" s="1"/>
      <c r="B63" s="1"/>
      <c r="C63" s="1" t="s">
        <v>54</v>
      </c>
      <c r="D63" s="21">
        <v>5.72</v>
      </c>
      <c r="E63" s="3">
        <f t="shared" si="8"/>
        <v>0.57199999999999995</v>
      </c>
      <c r="F63" s="3">
        <f t="shared" si="10"/>
        <v>5.1479999999999997</v>
      </c>
      <c r="G63" s="3">
        <f t="shared" si="9"/>
        <v>0.20591999999999999</v>
      </c>
      <c r="H63" s="3">
        <f t="shared" si="11"/>
        <v>5.3539199999999996</v>
      </c>
    </row>
    <row r="64" spans="1:8" x14ac:dyDescent="0.2">
      <c r="A64" s="1"/>
      <c r="B64" s="1"/>
      <c r="C64" s="1" t="s">
        <v>19</v>
      </c>
      <c r="D64" s="21">
        <v>5.72</v>
      </c>
      <c r="E64" s="3">
        <f t="shared" si="8"/>
        <v>0.57199999999999995</v>
      </c>
      <c r="F64" s="3">
        <f t="shared" si="10"/>
        <v>5.1479999999999997</v>
      </c>
      <c r="G64" s="3">
        <f t="shared" si="9"/>
        <v>0.20591999999999999</v>
      </c>
      <c r="H64" s="3">
        <f t="shared" si="11"/>
        <v>5.3539199999999996</v>
      </c>
    </row>
    <row r="65" spans="1:8" x14ac:dyDescent="0.2">
      <c r="A65" s="1"/>
      <c r="B65" s="1"/>
      <c r="C65" s="1" t="s">
        <v>32</v>
      </c>
      <c r="D65" s="21">
        <v>5.72</v>
      </c>
      <c r="E65" s="3">
        <f t="shared" si="8"/>
        <v>0.57199999999999995</v>
      </c>
      <c r="F65" s="3">
        <f t="shared" si="10"/>
        <v>5.1479999999999997</v>
      </c>
      <c r="G65" s="3">
        <f t="shared" si="9"/>
        <v>0.20591999999999999</v>
      </c>
      <c r="H65" s="3">
        <f t="shared" si="11"/>
        <v>5.3539199999999996</v>
      </c>
    </row>
    <row r="66" spans="1:8" x14ac:dyDescent="0.2">
      <c r="A66" s="1"/>
      <c r="B66" s="1"/>
      <c r="C66" s="1" t="s">
        <v>33</v>
      </c>
      <c r="D66" s="21">
        <v>5.72</v>
      </c>
      <c r="E66" s="3">
        <f t="shared" si="8"/>
        <v>0.57199999999999995</v>
      </c>
      <c r="F66" s="3">
        <f t="shared" si="10"/>
        <v>5.1479999999999997</v>
      </c>
      <c r="G66" s="3">
        <f t="shared" si="9"/>
        <v>0.20591999999999999</v>
      </c>
      <c r="H66" s="3">
        <f t="shared" si="11"/>
        <v>5.3539199999999996</v>
      </c>
    </row>
    <row r="67" spans="1:8" x14ac:dyDescent="0.2">
      <c r="A67" s="1"/>
      <c r="B67" s="1"/>
      <c r="C67" s="1" t="s">
        <v>34</v>
      </c>
      <c r="D67" s="21">
        <v>5.72</v>
      </c>
      <c r="E67" s="3">
        <f t="shared" si="8"/>
        <v>0.57199999999999995</v>
      </c>
      <c r="F67" s="3">
        <f t="shared" si="10"/>
        <v>5.1479999999999997</v>
      </c>
      <c r="G67" s="3">
        <f t="shared" si="9"/>
        <v>0.20591999999999999</v>
      </c>
      <c r="H67" s="3">
        <f t="shared" si="11"/>
        <v>5.3539199999999996</v>
      </c>
    </row>
    <row r="68" spans="1:8" x14ac:dyDescent="0.2">
      <c r="A68" s="1" t="s">
        <v>11</v>
      </c>
      <c r="B68" s="1" t="s">
        <v>7</v>
      </c>
      <c r="C68" s="1" t="s">
        <v>55</v>
      </c>
      <c r="D68" s="21">
        <v>7.98</v>
      </c>
      <c r="E68" s="3">
        <f t="shared" si="8"/>
        <v>0.79800000000000004</v>
      </c>
      <c r="F68" s="3">
        <f t="shared" si="10"/>
        <v>7.1820000000000004</v>
      </c>
      <c r="G68" s="3">
        <f t="shared" si="9"/>
        <v>0.28728000000000004</v>
      </c>
      <c r="H68" s="3">
        <f t="shared" si="11"/>
        <v>7.4692800000000004</v>
      </c>
    </row>
    <row r="69" spans="1:8" x14ac:dyDescent="0.2">
      <c r="A69" s="1"/>
      <c r="B69" s="1"/>
      <c r="C69" s="1" t="s">
        <v>56</v>
      </c>
      <c r="D69" s="21">
        <v>7.98</v>
      </c>
      <c r="E69" s="3">
        <f t="shared" si="8"/>
        <v>0.79800000000000004</v>
      </c>
      <c r="F69" s="3">
        <f t="shared" si="10"/>
        <v>7.1820000000000004</v>
      </c>
      <c r="G69" s="3">
        <f t="shared" si="9"/>
        <v>0.28728000000000004</v>
      </c>
      <c r="H69" s="3">
        <f t="shared" si="11"/>
        <v>7.4692800000000004</v>
      </c>
    </row>
    <row r="70" spans="1:8" x14ac:dyDescent="0.2">
      <c r="A70" s="1"/>
      <c r="B70" s="1"/>
      <c r="C70" s="1" t="s">
        <v>57</v>
      </c>
      <c r="D70" s="21">
        <v>7.98</v>
      </c>
      <c r="E70" s="3">
        <f t="shared" si="8"/>
        <v>0.79800000000000004</v>
      </c>
      <c r="F70" s="3">
        <f t="shared" si="10"/>
        <v>7.1820000000000004</v>
      </c>
      <c r="G70" s="3">
        <f t="shared" si="9"/>
        <v>0.28728000000000004</v>
      </c>
      <c r="H70" s="3">
        <f t="shared" si="11"/>
        <v>7.4692800000000004</v>
      </c>
    </row>
    <row r="71" spans="1:8" x14ac:dyDescent="0.2">
      <c r="A71" s="1" t="s">
        <v>42</v>
      </c>
      <c r="B71" s="1" t="s">
        <v>24</v>
      </c>
      <c r="C71" s="1" t="s">
        <v>58</v>
      </c>
      <c r="E71" s="3">
        <f t="shared" si="8"/>
        <v>0</v>
      </c>
      <c r="F71" s="3">
        <f t="shared" si="10"/>
        <v>0</v>
      </c>
      <c r="G71" s="3">
        <f t="shared" si="9"/>
        <v>0</v>
      </c>
      <c r="H71" s="3">
        <f t="shared" si="11"/>
        <v>0</v>
      </c>
    </row>
    <row r="72" spans="1:8" x14ac:dyDescent="0.2">
      <c r="A72" s="1"/>
      <c r="B72" s="1" t="s">
        <v>59</v>
      </c>
      <c r="C72" s="1"/>
      <c r="D72" s="21">
        <v>18.170000000000002</v>
      </c>
      <c r="E72" s="3">
        <f t="shared" si="8"/>
        <v>1.8170000000000002</v>
      </c>
      <c r="F72" s="3">
        <f t="shared" si="10"/>
        <v>16.353000000000002</v>
      </c>
      <c r="G72" s="3">
        <f t="shared" si="9"/>
        <v>0.65412000000000003</v>
      </c>
      <c r="H72" s="3">
        <f t="shared" si="11"/>
        <v>17.00712</v>
      </c>
    </row>
    <row r="73" spans="1:8" x14ac:dyDescent="0.2">
      <c r="A73" s="1"/>
      <c r="B73" s="1"/>
      <c r="C73" s="1"/>
      <c r="E73" s="3"/>
      <c r="F73" s="3"/>
      <c r="G73" s="3"/>
      <c r="H73" s="3"/>
    </row>
    <row r="74" spans="1:8" ht="15.75" x14ac:dyDescent="0.25">
      <c r="A74" s="1"/>
      <c r="B74" s="1"/>
      <c r="C74" s="2" t="s">
        <v>45</v>
      </c>
      <c r="D74" s="22">
        <f>SUM(D58:D72)</f>
        <v>145.77000000000001</v>
      </c>
      <c r="E74" s="22">
        <f>SUM(E58:E72)</f>
        <v>14.576999999999996</v>
      </c>
      <c r="F74" s="22">
        <f>SUM(F58:F72)</f>
        <v>131.19299999999998</v>
      </c>
      <c r="G74" s="22">
        <f>SUM(G58:G72)</f>
        <v>5.2477199999999993</v>
      </c>
      <c r="H74" s="22">
        <f>SUM(H58:H72)</f>
        <v>136.44072</v>
      </c>
    </row>
    <row r="75" spans="1:8" x14ac:dyDescent="0.2">
      <c r="A75" s="1"/>
      <c r="B75" s="1"/>
      <c r="C75" s="1"/>
      <c r="E75" s="3"/>
      <c r="F75" s="3"/>
      <c r="G75" s="3"/>
      <c r="H75" s="3"/>
    </row>
    <row r="76" spans="1:8" ht="15.75" x14ac:dyDescent="0.25">
      <c r="A76" s="4" t="s">
        <v>27</v>
      </c>
      <c r="B76" s="1"/>
      <c r="C76" s="2"/>
      <c r="D76" s="22"/>
      <c r="E76" s="5"/>
      <c r="F76" s="5"/>
      <c r="G76" s="5"/>
      <c r="H76" s="5">
        <v>40</v>
      </c>
    </row>
    <row r="77" spans="1:8" ht="15.75" x14ac:dyDescent="0.25">
      <c r="B77" s="1"/>
      <c r="C77" s="2"/>
      <c r="D77" s="22"/>
      <c r="E77" s="5"/>
      <c r="F77" s="5"/>
      <c r="G77" s="5"/>
      <c r="H77" s="5"/>
    </row>
    <row r="78" spans="1:8" ht="15.75" x14ac:dyDescent="0.25">
      <c r="B78" s="1"/>
      <c r="C78" s="2" t="s">
        <v>28</v>
      </c>
      <c r="D78" s="22"/>
      <c r="E78" s="5"/>
      <c r="F78" s="5"/>
      <c r="G78" s="5"/>
      <c r="H78" s="5">
        <f>H74+H76</f>
        <v>176.44072</v>
      </c>
    </row>
    <row r="79" spans="1:8" x14ac:dyDescent="0.2">
      <c r="A79" s="1"/>
      <c r="B79" s="1"/>
      <c r="C79" s="1"/>
      <c r="E79" s="1"/>
      <c r="F79" s="1"/>
      <c r="G79" s="1"/>
      <c r="H79" s="1"/>
    </row>
    <row r="80" spans="1:8" ht="15.75" x14ac:dyDescent="0.25">
      <c r="A80" s="1"/>
      <c r="B80" s="1"/>
      <c r="C80" s="2"/>
      <c r="D80" s="22"/>
      <c r="E80" s="2"/>
      <c r="F80" s="2"/>
      <c r="G80" s="2"/>
      <c r="H80" s="2"/>
    </row>
    <row r="81" spans="1:8" ht="15.75" x14ac:dyDescent="0.25">
      <c r="A81" s="1"/>
      <c r="B81" s="1"/>
      <c r="C81" s="2"/>
      <c r="D81" s="22"/>
      <c r="E81" s="2"/>
      <c r="F81" s="2"/>
      <c r="G81" s="2"/>
      <c r="H81" s="2"/>
    </row>
    <row r="82" spans="1:8" ht="15.75" x14ac:dyDescent="0.25">
      <c r="A82" s="1"/>
      <c r="B82" s="1"/>
      <c r="C82" s="2"/>
      <c r="D82" s="22"/>
      <c r="E82" s="2"/>
      <c r="F82" s="2"/>
      <c r="G82" s="2"/>
      <c r="H82" s="2"/>
    </row>
    <row r="83" spans="1:8" x14ac:dyDescent="0.2">
      <c r="A83" s="1"/>
      <c r="B83" s="1"/>
      <c r="C83" s="1"/>
      <c r="E83" s="1"/>
      <c r="F83" s="1"/>
      <c r="G83" s="1"/>
      <c r="H83" s="1"/>
    </row>
    <row r="84" spans="1:8" ht="39" customHeight="1" x14ac:dyDescent="0.2">
      <c r="A84" s="65" t="s">
        <v>60</v>
      </c>
      <c r="B84" s="65"/>
      <c r="C84" s="65"/>
      <c r="D84" s="20" t="s">
        <v>1</v>
      </c>
      <c r="E84" s="3"/>
      <c r="F84" s="6" t="s">
        <v>61</v>
      </c>
      <c r="G84" s="3" t="s">
        <v>4</v>
      </c>
      <c r="H84" s="3" t="s">
        <v>5</v>
      </c>
    </row>
    <row r="85" spans="1:8" ht="15.75" x14ac:dyDescent="0.2">
      <c r="A85" s="8" t="s">
        <v>62</v>
      </c>
      <c r="B85" s="1" t="s">
        <v>63</v>
      </c>
      <c r="C85" s="7"/>
      <c r="E85" s="3"/>
      <c r="F85" s="3"/>
      <c r="G85" s="3"/>
      <c r="H85" s="3"/>
    </row>
    <row r="86" spans="1:8" x14ac:dyDescent="0.2">
      <c r="A86" s="1" t="s">
        <v>6</v>
      </c>
      <c r="B86" s="1" t="s">
        <v>64</v>
      </c>
      <c r="C86" s="1" t="s">
        <v>65</v>
      </c>
      <c r="E86" s="3"/>
      <c r="F86" s="3"/>
      <c r="G86" s="1"/>
      <c r="H86" s="3"/>
    </row>
    <row r="87" spans="1:8" x14ac:dyDescent="0.2">
      <c r="A87" s="1"/>
      <c r="B87" s="1"/>
      <c r="C87" s="1" t="s">
        <v>66</v>
      </c>
      <c r="D87" s="21">
        <v>18.22</v>
      </c>
      <c r="E87" s="35"/>
      <c r="F87" s="3">
        <f>D87*19</f>
        <v>346.17999999999995</v>
      </c>
      <c r="G87" s="3">
        <f>F87*0.04</f>
        <v>13.847199999999999</v>
      </c>
      <c r="H87" s="3">
        <f>F87+G87</f>
        <v>360.02719999999994</v>
      </c>
    </row>
    <row r="88" spans="1:8" x14ac:dyDescent="0.2">
      <c r="A88" s="1"/>
      <c r="B88" s="1"/>
      <c r="C88" s="1" t="s">
        <v>67</v>
      </c>
      <c r="D88" s="21">
        <v>18.22</v>
      </c>
      <c r="E88" s="36"/>
      <c r="F88" s="3">
        <f>D88*15</f>
        <v>273.29999999999995</v>
      </c>
      <c r="G88" s="3">
        <f>F88*0.04</f>
        <v>10.931999999999999</v>
      </c>
      <c r="H88" s="3">
        <f>F88+G88</f>
        <v>284.23199999999997</v>
      </c>
    </row>
    <row r="89" spans="1:8" x14ac:dyDescent="0.2">
      <c r="A89" s="1"/>
      <c r="B89" s="1"/>
      <c r="C89" s="1" t="s">
        <v>68</v>
      </c>
      <c r="D89" s="21">
        <v>18.22</v>
      </c>
      <c r="E89" s="35"/>
      <c r="F89" s="3">
        <f>D89*15</f>
        <v>273.29999999999995</v>
      </c>
      <c r="G89" s="3">
        <f>F89*0.04</f>
        <v>10.931999999999999</v>
      </c>
      <c r="H89" s="3">
        <f>F89+G89</f>
        <v>284.23199999999997</v>
      </c>
    </row>
    <row r="90" spans="1:8" x14ac:dyDescent="0.2">
      <c r="A90" s="1" t="s">
        <v>69</v>
      </c>
      <c r="B90" s="1" t="s">
        <v>64</v>
      </c>
      <c r="C90" s="1" t="s">
        <v>70</v>
      </c>
      <c r="D90" s="21">
        <v>13.27</v>
      </c>
      <c r="E90" s="35"/>
      <c r="F90" s="3">
        <f>D90*17</f>
        <v>225.59</v>
      </c>
      <c r="G90" s="3">
        <f>F90*0.04</f>
        <v>9.0236000000000001</v>
      </c>
      <c r="H90" s="3">
        <f>F90+G90</f>
        <v>234.61359999999999</v>
      </c>
    </row>
    <row r="91" spans="1:8" x14ac:dyDescent="0.2">
      <c r="A91" s="4" t="s">
        <v>71</v>
      </c>
      <c r="B91" s="4" t="s">
        <v>64</v>
      </c>
      <c r="C91" s="4" t="s">
        <v>72</v>
      </c>
      <c r="D91" s="21">
        <v>13.56</v>
      </c>
      <c r="E91" s="35"/>
      <c r="F91" s="3">
        <f>D91*19</f>
        <v>257.64</v>
      </c>
      <c r="G91" s="3">
        <f>F91*0.04</f>
        <v>10.3056</v>
      </c>
      <c r="H91" s="3">
        <f>F91+G91</f>
        <v>267.94560000000001</v>
      </c>
    </row>
    <row r="92" spans="1:8" ht="15.75" x14ac:dyDescent="0.25">
      <c r="A92" s="2"/>
      <c r="B92" s="2"/>
      <c r="C92" s="9" t="s">
        <v>5</v>
      </c>
      <c r="D92" s="22">
        <f>SUM(D87:D91)</f>
        <v>81.489999999999995</v>
      </c>
      <c r="E92" s="22"/>
      <c r="F92" s="22">
        <f>SUM(F87:F91)</f>
        <v>1376.0099999999998</v>
      </c>
      <c r="G92" s="22">
        <f>SUM(G87:G91)</f>
        <v>55.040399999999991</v>
      </c>
      <c r="H92" s="22">
        <f>SUM(H87:H91)</f>
        <v>1431.0503999999999</v>
      </c>
    </row>
    <row r="93" spans="1:8" s="10" customFormat="1" ht="15.75" x14ac:dyDescent="0.25">
      <c r="A93" s="2"/>
      <c r="B93" s="2"/>
      <c r="C93" s="9"/>
      <c r="D93" s="22"/>
      <c r="E93" s="5"/>
      <c r="F93" s="5"/>
      <c r="G93" s="5"/>
      <c r="H93" s="5"/>
    </row>
    <row r="94" spans="1:8" s="10" customFormat="1" ht="60" x14ac:dyDescent="0.25">
      <c r="A94" s="11" t="s">
        <v>73</v>
      </c>
      <c r="B94" s="1"/>
      <c r="C94" s="1"/>
      <c r="D94" s="20" t="s">
        <v>1</v>
      </c>
      <c r="E94" s="3" t="s">
        <v>2</v>
      </c>
      <c r="F94" s="6" t="s">
        <v>3</v>
      </c>
      <c r="G94" s="3" t="s">
        <v>4</v>
      </c>
      <c r="H94" s="3" t="s">
        <v>5</v>
      </c>
    </row>
    <row r="95" spans="1:8" s="10" customFormat="1" ht="15.75" x14ac:dyDescent="0.25">
      <c r="A95" s="11"/>
      <c r="B95" s="1"/>
      <c r="C95" s="1"/>
      <c r="D95" s="20"/>
      <c r="E95" s="3"/>
      <c r="F95" s="6"/>
      <c r="G95" s="3"/>
      <c r="H95" s="3"/>
    </row>
    <row r="96" spans="1:8" s="10" customFormat="1" ht="15.75" x14ac:dyDescent="0.25">
      <c r="A96" s="11" t="s">
        <v>23</v>
      </c>
      <c r="B96" s="1" t="s">
        <v>24</v>
      </c>
      <c r="C96" s="1" t="s">
        <v>74</v>
      </c>
      <c r="D96" s="20">
        <v>13.13</v>
      </c>
      <c r="E96" s="3">
        <f t="shared" ref="E96:E111" si="12">D96*0.1</f>
        <v>1.3130000000000002</v>
      </c>
      <c r="F96" s="3">
        <f>D96-E96</f>
        <v>11.817</v>
      </c>
      <c r="G96" s="3">
        <f t="shared" ref="G96:G111" si="13">F96*0.04</f>
        <v>0.47267999999999999</v>
      </c>
      <c r="H96" s="3">
        <f>F96+G96</f>
        <v>12.289680000000001</v>
      </c>
    </row>
    <row r="97" spans="1:8" s="10" customFormat="1" ht="15.75" x14ac:dyDescent="0.25">
      <c r="A97" s="1" t="s">
        <v>23</v>
      </c>
      <c r="B97" s="1" t="s">
        <v>24</v>
      </c>
      <c r="C97" s="1" t="s">
        <v>75</v>
      </c>
      <c r="D97" s="21">
        <v>4.71</v>
      </c>
      <c r="E97" s="3">
        <f t="shared" si="12"/>
        <v>0.47100000000000003</v>
      </c>
      <c r="F97" s="3">
        <f>D97-E97</f>
        <v>4.2389999999999999</v>
      </c>
      <c r="G97" s="3">
        <f t="shared" si="13"/>
        <v>0.16955999999999999</v>
      </c>
      <c r="H97" s="3">
        <f>F97+G97</f>
        <v>4.4085599999999996</v>
      </c>
    </row>
    <row r="98" spans="1:8" s="10" customFormat="1" ht="15.75" x14ac:dyDescent="0.25">
      <c r="A98" s="1" t="s">
        <v>76</v>
      </c>
      <c r="B98" s="1" t="s">
        <v>77</v>
      </c>
      <c r="C98" s="1" t="s">
        <v>78</v>
      </c>
      <c r="D98" s="21">
        <v>17.07</v>
      </c>
      <c r="E98" s="3">
        <f t="shared" si="12"/>
        <v>1.7070000000000001</v>
      </c>
      <c r="F98" s="3">
        <f t="shared" ref="F98:F111" si="14">D98-E98</f>
        <v>15.363</v>
      </c>
      <c r="G98" s="3">
        <f t="shared" si="13"/>
        <v>0.61451999999999996</v>
      </c>
      <c r="H98" s="3">
        <f t="shared" ref="H98:H111" si="15">F98+G98</f>
        <v>15.97752</v>
      </c>
    </row>
    <row r="99" spans="1:8" s="10" customFormat="1" ht="15.75" x14ac:dyDescent="0.25">
      <c r="A99" s="1" t="s">
        <v>79</v>
      </c>
      <c r="B99" s="1" t="s">
        <v>64</v>
      </c>
      <c r="C99" s="1" t="s">
        <v>80</v>
      </c>
      <c r="D99" s="21">
        <v>8.56</v>
      </c>
      <c r="E99" s="3">
        <f t="shared" si="12"/>
        <v>0.85600000000000009</v>
      </c>
      <c r="F99" s="3">
        <f t="shared" si="14"/>
        <v>7.7040000000000006</v>
      </c>
      <c r="G99" s="3">
        <f t="shared" si="13"/>
        <v>0.30816000000000004</v>
      </c>
      <c r="H99" s="3">
        <f t="shared" si="15"/>
        <v>8.0121600000000015</v>
      </c>
    </row>
    <row r="100" spans="1:8" s="10" customFormat="1" ht="15.75" x14ac:dyDescent="0.25">
      <c r="A100" s="1" t="s">
        <v>81</v>
      </c>
      <c r="B100" s="1" t="s">
        <v>82</v>
      </c>
      <c r="C100" s="32" t="s">
        <v>22</v>
      </c>
      <c r="D100" s="21">
        <v>3.03</v>
      </c>
      <c r="E100" s="3">
        <f t="shared" si="12"/>
        <v>0.30299999999999999</v>
      </c>
      <c r="F100" s="3">
        <f t="shared" si="14"/>
        <v>2.7269999999999999</v>
      </c>
      <c r="G100" s="3">
        <f t="shared" si="13"/>
        <v>0.10908</v>
      </c>
      <c r="H100" s="3">
        <f t="shared" si="15"/>
        <v>2.8360799999999999</v>
      </c>
    </row>
    <row r="101" spans="1:8" s="10" customFormat="1" ht="15.75" x14ac:dyDescent="0.25">
      <c r="A101" s="1" t="s">
        <v>81</v>
      </c>
      <c r="B101" s="1" t="s">
        <v>64</v>
      </c>
      <c r="C101" s="33" t="s">
        <v>83</v>
      </c>
      <c r="D101" s="21">
        <v>3.03</v>
      </c>
      <c r="E101" s="3">
        <f t="shared" si="12"/>
        <v>0.30299999999999999</v>
      </c>
      <c r="F101" s="3">
        <f t="shared" si="14"/>
        <v>2.7269999999999999</v>
      </c>
      <c r="G101" s="3">
        <f t="shared" si="13"/>
        <v>0.10908</v>
      </c>
      <c r="H101" s="3">
        <f t="shared" si="15"/>
        <v>2.8360799999999999</v>
      </c>
    </row>
    <row r="102" spans="1:8" s="10" customFormat="1" ht="15.75" x14ac:dyDescent="0.25">
      <c r="A102" s="1" t="s">
        <v>81</v>
      </c>
      <c r="B102" s="1" t="s">
        <v>77</v>
      </c>
      <c r="C102" s="33" t="s">
        <v>84</v>
      </c>
      <c r="D102" s="21">
        <v>3.03</v>
      </c>
      <c r="E102" s="3">
        <f t="shared" si="12"/>
        <v>0.30299999999999999</v>
      </c>
      <c r="F102" s="3">
        <f t="shared" si="14"/>
        <v>2.7269999999999999</v>
      </c>
      <c r="G102" s="3">
        <f t="shared" si="13"/>
        <v>0.10908</v>
      </c>
      <c r="H102" s="3">
        <f t="shared" si="15"/>
        <v>2.8360799999999999</v>
      </c>
    </row>
    <row r="103" spans="1:8" s="10" customFormat="1" ht="15.75" x14ac:dyDescent="0.25">
      <c r="A103" s="24" t="s">
        <v>85</v>
      </c>
      <c r="B103" s="1" t="s">
        <v>64</v>
      </c>
      <c r="C103" s="1" t="s">
        <v>86</v>
      </c>
      <c r="D103" s="21">
        <v>2.4</v>
      </c>
      <c r="E103" s="3">
        <f t="shared" si="12"/>
        <v>0.24</v>
      </c>
      <c r="F103" s="3">
        <f t="shared" si="14"/>
        <v>2.16</v>
      </c>
      <c r="G103" s="3">
        <f t="shared" si="13"/>
        <v>8.6400000000000005E-2</v>
      </c>
      <c r="H103" s="3">
        <f t="shared" si="15"/>
        <v>2.2464</v>
      </c>
    </row>
    <row r="104" spans="1:8" s="10" customFormat="1" ht="15.75" x14ac:dyDescent="0.25">
      <c r="A104" s="24" t="s">
        <v>85</v>
      </c>
      <c r="B104" s="1" t="s">
        <v>64</v>
      </c>
      <c r="C104" s="1" t="s">
        <v>87</v>
      </c>
      <c r="D104" s="21">
        <v>2.4</v>
      </c>
      <c r="E104" s="3">
        <f t="shared" si="12"/>
        <v>0.24</v>
      </c>
      <c r="F104" s="3">
        <f t="shared" si="14"/>
        <v>2.16</v>
      </c>
      <c r="G104" s="3">
        <f t="shared" si="13"/>
        <v>8.6400000000000005E-2</v>
      </c>
      <c r="H104" s="3">
        <f t="shared" si="15"/>
        <v>2.2464</v>
      </c>
    </row>
    <row r="105" spans="1:8" s="10" customFormat="1" ht="15.75" x14ac:dyDescent="0.25">
      <c r="A105" s="24" t="s">
        <v>88</v>
      </c>
      <c r="B105" s="1" t="s">
        <v>64</v>
      </c>
      <c r="C105" s="1" t="s">
        <v>89</v>
      </c>
      <c r="D105" s="21">
        <v>2.4</v>
      </c>
      <c r="E105" s="3">
        <f t="shared" si="12"/>
        <v>0.24</v>
      </c>
      <c r="F105" s="3">
        <f t="shared" si="14"/>
        <v>2.16</v>
      </c>
      <c r="G105" s="3">
        <f t="shared" si="13"/>
        <v>8.6400000000000005E-2</v>
      </c>
      <c r="H105" s="3">
        <f t="shared" si="15"/>
        <v>2.2464</v>
      </c>
    </row>
    <row r="106" spans="1:8" x14ac:dyDescent="0.2">
      <c r="A106" s="24" t="s">
        <v>90</v>
      </c>
      <c r="B106" s="1" t="s">
        <v>64</v>
      </c>
      <c r="C106" s="1" t="s">
        <v>91</v>
      </c>
      <c r="D106" s="21">
        <v>2.4</v>
      </c>
      <c r="E106" s="3">
        <f t="shared" si="12"/>
        <v>0.24</v>
      </c>
      <c r="F106" s="3">
        <f t="shared" si="14"/>
        <v>2.16</v>
      </c>
      <c r="G106" s="3">
        <f t="shared" si="13"/>
        <v>8.6400000000000005E-2</v>
      </c>
      <c r="H106" s="3">
        <f t="shared" si="15"/>
        <v>2.2464</v>
      </c>
    </row>
    <row r="107" spans="1:8" x14ac:dyDescent="0.2">
      <c r="A107" s="24" t="s">
        <v>90</v>
      </c>
      <c r="B107" s="1" t="s">
        <v>64</v>
      </c>
      <c r="C107" s="1" t="s">
        <v>87</v>
      </c>
      <c r="D107" s="21">
        <v>2.4</v>
      </c>
      <c r="E107" s="3">
        <f t="shared" si="12"/>
        <v>0.24</v>
      </c>
      <c r="F107" s="3">
        <f t="shared" si="14"/>
        <v>2.16</v>
      </c>
      <c r="G107" s="3">
        <f t="shared" si="13"/>
        <v>8.6400000000000005E-2</v>
      </c>
      <c r="H107" s="3">
        <f t="shared" si="15"/>
        <v>2.2464</v>
      </c>
    </row>
    <row r="108" spans="1:8" x14ac:dyDescent="0.2">
      <c r="A108" s="24" t="s">
        <v>90</v>
      </c>
      <c r="B108" s="1" t="s">
        <v>64</v>
      </c>
      <c r="C108" s="1" t="s">
        <v>92</v>
      </c>
      <c r="D108" s="21">
        <v>2.4</v>
      </c>
      <c r="E108" s="3">
        <f t="shared" si="12"/>
        <v>0.24</v>
      </c>
      <c r="F108" s="3">
        <f t="shared" si="14"/>
        <v>2.16</v>
      </c>
      <c r="G108" s="3">
        <f t="shared" si="13"/>
        <v>8.6400000000000005E-2</v>
      </c>
      <c r="H108" s="3">
        <f t="shared" si="15"/>
        <v>2.2464</v>
      </c>
    </row>
    <row r="109" spans="1:8" x14ac:dyDescent="0.2">
      <c r="A109" s="24" t="s">
        <v>93</v>
      </c>
      <c r="B109" s="1" t="s">
        <v>64</v>
      </c>
      <c r="C109" s="1" t="s">
        <v>94</v>
      </c>
      <c r="D109" s="21">
        <v>2.93</v>
      </c>
      <c r="E109" s="3">
        <f t="shared" si="12"/>
        <v>0.29300000000000004</v>
      </c>
      <c r="F109" s="3">
        <f t="shared" si="14"/>
        <v>2.637</v>
      </c>
      <c r="G109" s="3">
        <f t="shared" si="13"/>
        <v>0.10548</v>
      </c>
      <c r="H109" s="3">
        <f t="shared" si="15"/>
        <v>2.74248</v>
      </c>
    </row>
    <row r="110" spans="1:8" x14ac:dyDescent="0.2">
      <c r="A110" s="24" t="s">
        <v>95</v>
      </c>
      <c r="B110" s="1" t="s">
        <v>64</v>
      </c>
      <c r="C110" s="1" t="s">
        <v>96</v>
      </c>
      <c r="D110" s="21">
        <v>12.36</v>
      </c>
      <c r="E110" s="3">
        <f t="shared" si="12"/>
        <v>1.236</v>
      </c>
      <c r="F110" s="3">
        <f t="shared" si="14"/>
        <v>11.123999999999999</v>
      </c>
      <c r="G110" s="3">
        <f t="shared" si="13"/>
        <v>0.44495999999999997</v>
      </c>
      <c r="H110" s="3">
        <f t="shared" si="15"/>
        <v>11.568959999999999</v>
      </c>
    </row>
    <row r="111" spans="1:8" x14ac:dyDescent="0.2">
      <c r="A111" s="24" t="s">
        <v>97</v>
      </c>
      <c r="B111" s="1"/>
      <c r="C111" s="1"/>
      <c r="D111" s="21">
        <v>4.91</v>
      </c>
      <c r="E111" s="3">
        <f t="shared" si="12"/>
        <v>0.49100000000000005</v>
      </c>
      <c r="F111" s="3">
        <f t="shared" si="14"/>
        <v>4.4190000000000005</v>
      </c>
      <c r="G111" s="3">
        <f t="shared" si="13"/>
        <v>0.17676000000000003</v>
      </c>
      <c r="H111" s="3">
        <f t="shared" si="15"/>
        <v>4.5957600000000003</v>
      </c>
    </row>
    <row r="112" spans="1:8" ht="15.75" x14ac:dyDescent="0.25">
      <c r="A112" s="2"/>
      <c r="B112" s="2"/>
      <c r="C112" s="2" t="s">
        <v>45</v>
      </c>
      <c r="D112" s="22">
        <f>SUM(D96:D111)</f>
        <v>87.160000000000011</v>
      </c>
      <c r="E112" s="22">
        <f>SUM(E96:E111)</f>
        <v>8.7160000000000011</v>
      </c>
      <c r="F112" s="22">
        <f>SUM(F96:F111)</f>
        <v>78.443999999999974</v>
      </c>
      <c r="G112" s="22">
        <f>SUM(G96:G111)</f>
        <v>3.1377599999999992</v>
      </c>
      <c r="H112" s="22">
        <f>SUM(H96:H111)</f>
        <v>81.581760000000017</v>
      </c>
    </row>
    <row r="113" spans="1:8" ht="15.75" x14ac:dyDescent="0.25">
      <c r="A113" s="2"/>
      <c r="B113" s="2"/>
      <c r="C113" s="2"/>
      <c r="E113" s="5"/>
      <c r="F113" s="3"/>
      <c r="G113" s="5"/>
      <c r="H113" s="5"/>
    </row>
    <row r="114" spans="1:8" ht="60" x14ac:dyDescent="0.2">
      <c r="A114" s="1"/>
      <c r="B114" s="1"/>
      <c r="C114" s="1"/>
      <c r="D114" s="20" t="s">
        <v>1</v>
      </c>
      <c r="E114" s="3" t="s">
        <v>2</v>
      </c>
      <c r="F114" s="6" t="s">
        <v>3</v>
      </c>
      <c r="G114" s="3" t="s">
        <v>98</v>
      </c>
      <c r="H114" s="3" t="s">
        <v>5</v>
      </c>
    </row>
    <row r="115" spans="1:8" x14ac:dyDescent="0.2">
      <c r="A115" s="1" t="s">
        <v>7</v>
      </c>
      <c r="B115" s="1" t="s">
        <v>99</v>
      </c>
      <c r="C115" s="1"/>
      <c r="D115" s="21">
        <v>0.5</v>
      </c>
      <c r="E115" s="3">
        <f>D115*0.1</f>
        <v>0.05</v>
      </c>
      <c r="F115" s="3">
        <f>D115-E115</f>
        <v>0.45</v>
      </c>
      <c r="G115" s="3">
        <f>F115*0.16</f>
        <v>7.2000000000000008E-2</v>
      </c>
      <c r="H115" s="3">
        <f>F115+G115</f>
        <v>0.52200000000000002</v>
      </c>
    </row>
    <row r="116" spans="1:8" x14ac:dyDescent="0.2">
      <c r="A116" s="1"/>
      <c r="B116" s="1" t="s">
        <v>100</v>
      </c>
      <c r="C116" s="1"/>
      <c r="D116" s="21">
        <v>0.25</v>
      </c>
      <c r="E116" s="3">
        <f>D116*0.1</f>
        <v>2.5000000000000001E-2</v>
      </c>
      <c r="F116" s="3">
        <f>D116-E116</f>
        <v>0.22500000000000001</v>
      </c>
      <c r="G116" s="3">
        <f>F116*0.16</f>
        <v>3.6000000000000004E-2</v>
      </c>
      <c r="H116" s="3">
        <f>F116+G116</f>
        <v>0.26100000000000001</v>
      </c>
    </row>
    <row r="117" spans="1:8" s="10" customFormat="1" ht="15.75" x14ac:dyDescent="0.25">
      <c r="A117" s="2"/>
      <c r="B117" s="2"/>
      <c r="C117" s="2" t="s">
        <v>101</v>
      </c>
      <c r="D117" s="22">
        <f>SUM(D115:D116)</f>
        <v>0.75</v>
      </c>
      <c r="E117" s="22">
        <f>SUM(E115:E116)</f>
        <v>7.5000000000000011E-2</v>
      </c>
      <c r="F117" s="22">
        <f>SUM(F115:F116)</f>
        <v>0.67500000000000004</v>
      </c>
      <c r="G117" s="22">
        <f>SUM(G115:G116)</f>
        <v>0.10800000000000001</v>
      </c>
      <c r="H117" s="22">
        <f>SUM(H115:H116)</f>
        <v>0.78300000000000003</v>
      </c>
    </row>
    <row r="118" spans="1:8" s="10" customFormat="1" ht="15.75" x14ac:dyDescent="0.25">
      <c r="A118" s="1" t="s">
        <v>102</v>
      </c>
      <c r="B118" s="2"/>
      <c r="C118" s="2"/>
      <c r="D118" s="22"/>
      <c r="E118" s="3"/>
      <c r="F118" s="5"/>
      <c r="G118" s="5"/>
      <c r="H118" s="5">
        <v>22</v>
      </c>
    </row>
    <row r="119" spans="1:8" s="10" customFormat="1" ht="15.75" x14ac:dyDescent="0.25">
      <c r="A119" s="1"/>
      <c r="B119" s="1"/>
      <c r="C119" s="1"/>
      <c r="D119" s="22"/>
      <c r="E119" s="3"/>
      <c r="F119" s="3"/>
      <c r="G119" s="5"/>
      <c r="H119" s="3"/>
    </row>
    <row r="120" spans="1:8" s="10" customFormat="1" ht="15.75" x14ac:dyDescent="0.25">
      <c r="A120" s="2"/>
      <c r="B120" s="5"/>
      <c r="C120" s="2" t="s">
        <v>103</v>
      </c>
      <c r="D120" s="22">
        <f>D112+D117</f>
        <v>87.910000000000011</v>
      </c>
      <c r="E120" s="22">
        <f>E112+E117</f>
        <v>8.7910000000000004</v>
      </c>
      <c r="F120" s="22">
        <f>F112+F117</f>
        <v>79.118999999999971</v>
      </c>
      <c r="G120" s="22">
        <f>G112+G117</f>
        <v>3.2457599999999993</v>
      </c>
      <c r="H120" s="22">
        <f>H112+H117+H118</f>
        <v>104.36476000000002</v>
      </c>
    </row>
    <row r="121" spans="1:8" s="10" customFormat="1" ht="20.25" x14ac:dyDescent="0.25">
      <c r="A121" s="2"/>
      <c r="B121" s="5"/>
      <c r="C121" s="2"/>
      <c r="D121" s="22"/>
      <c r="E121" s="1"/>
      <c r="F121" s="1"/>
      <c r="G121" s="12"/>
      <c r="H121" s="12"/>
    </row>
    <row r="122" spans="1:8" x14ac:dyDescent="0.2">
      <c r="A122" s="1"/>
      <c r="B122" s="1"/>
      <c r="C122" s="1"/>
      <c r="E122" s="3"/>
      <c r="F122" s="3"/>
      <c r="G122" s="3"/>
      <c r="H122" s="3"/>
    </row>
    <row r="123" spans="1:8" s="10" customFormat="1" ht="33" customHeight="1" x14ac:dyDescent="0.25">
      <c r="A123" s="65" t="s">
        <v>104</v>
      </c>
      <c r="B123" s="65"/>
      <c r="C123" s="65"/>
      <c r="D123" s="20" t="s">
        <v>1</v>
      </c>
      <c r="E123" s="3"/>
      <c r="F123" s="6" t="s">
        <v>105</v>
      </c>
      <c r="G123" s="3" t="s">
        <v>4</v>
      </c>
      <c r="H123" s="3" t="s">
        <v>5</v>
      </c>
    </row>
    <row r="124" spans="1:8" ht="15.75" x14ac:dyDescent="0.2">
      <c r="A124" s="8" t="s">
        <v>62</v>
      </c>
      <c r="B124" s="1" t="s">
        <v>63</v>
      </c>
      <c r="C124" s="7"/>
      <c r="E124" s="3"/>
      <c r="F124" s="3"/>
      <c r="G124" s="3"/>
      <c r="H124" s="3"/>
    </row>
    <row r="125" spans="1:8" x14ac:dyDescent="0.2">
      <c r="A125" s="1" t="s">
        <v>6</v>
      </c>
      <c r="B125" s="1" t="s">
        <v>64</v>
      </c>
      <c r="C125" s="1" t="s">
        <v>65</v>
      </c>
      <c r="E125" s="3"/>
      <c r="F125" s="3"/>
      <c r="G125" s="1"/>
      <c r="H125" s="3"/>
    </row>
    <row r="126" spans="1:8" x14ac:dyDescent="0.2">
      <c r="A126" s="1"/>
      <c r="B126" s="1"/>
      <c r="C126" s="1" t="s">
        <v>106</v>
      </c>
      <c r="D126" s="21">
        <v>18.22</v>
      </c>
      <c r="E126" s="35">
        <v>20</v>
      </c>
      <c r="F126" s="3">
        <f>D126*20</f>
        <v>364.4</v>
      </c>
      <c r="G126" s="3">
        <f>F126*0.04</f>
        <v>14.575999999999999</v>
      </c>
      <c r="H126" s="3">
        <f>F126+G126</f>
        <v>378.976</v>
      </c>
    </row>
    <row r="127" spans="1:8" s="10" customFormat="1" ht="15.75" x14ac:dyDescent="0.25">
      <c r="A127" s="1"/>
      <c r="B127" s="1"/>
      <c r="C127" s="1" t="s">
        <v>107</v>
      </c>
      <c r="D127" s="21">
        <v>18.22</v>
      </c>
      <c r="E127" s="35">
        <v>20</v>
      </c>
      <c r="F127" s="3">
        <f>D127*20</f>
        <v>364.4</v>
      </c>
      <c r="G127" s="3">
        <f>F127*0.04</f>
        <v>14.575999999999999</v>
      </c>
      <c r="H127" s="3">
        <f>F127+G127</f>
        <v>378.976</v>
      </c>
    </row>
    <row r="128" spans="1:8" x14ac:dyDescent="0.2">
      <c r="A128" s="1"/>
      <c r="B128" s="1"/>
      <c r="C128" s="1" t="s">
        <v>108</v>
      </c>
      <c r="D128" s="21">
        <v>18.22</v>
      </c>
      <c r="E128" s="35">
        <v>20</v>
      </c>
      <c r="F128" s="3">
        <f>D128*20</f>
        <v>364.4</v>
      </c>
      <c r="G128" s="3">
        <f>F128*0.04</f>
        <v>14.575999999999999</v>
      </c>
      <c r="H128" s="3">
        <f>F128+G128</f>
        <v>378.976</v>
      </c>
    </row>
    <row r="129" spans="1:8" x14ac:dyDescent="0.2">
      <c r="A129" s="1" t="s">
        <v>71</v>
      </c>
      <c r="B129" s="1" t="s">
        <v>64</v>
      </c>
      <c r="C129" s="1" t="s">
        <v>109</v>
      </c>
      <c r="D129" s="21">
        <v>13.56</v>
      </c>
      <c r="E129" s="35">
        <v>23</v>
      </c>
      <c r="F129" s="3">
        <f>D129*23</f>
        <v>311.88</v>
      </c>
      <c r="G129" s="3">
        <f>F129*0.04</f>
        <v>12.475200000000001</v>
      </c>
      <c r="H129" s="3">
        <f>F129+G129</f>
        <v>324.35519999999997</v>
      </c>
    </row>
    <row r="130" spans="1:8" x14ac:dyDescent="0.2">
      <c r="A130" s="1" t="s">
        <v>69</v>
      </c>
      <c r="B130" s="1" t="s">
        <v>64</v>
      </c>
      <c r="C130" s="1" t="s">
        <v>110</v>
      </c>
      <c r="D130" s="21">
        <v>13.27</v>
      </c>
      <c r="E130" s="35">
        <v>20</v>
      </c>
      <c r="F130" s="3">
        <f>D130*20</f>
        <v>265.39999999999998</v>
      </c>
      <c r="G130" s="3">
        <f>F130*0.04</f>
        <v>10.616</v>
      </c>
      <c r="H130" s="3">
        <f>F130+G130</f>
        <v>276.01599999999996</v>
      </c>
    </row>
    <row r="131" spans="1:8" ht="15.75" x14ac:dyDescent="0.25">
      <c r="A131" s="2"/>
      <c r="B131" s="2"/>
      <c r="C131" s="9" t="s">
        <v>5</v>
      </c>
      <c r="D131" s="22">
        <f>SUM(D126:D130)</f>
        <v>81.489999999999995</v>
      </c>
      <c r="E131" s="22"/>
      <c r="F131" s="22">
        <f>SUM(F126:F130)</f>
        <v>1670.48</v>
      </c>
      <c r="G131" s="22">
        <f>SUM(G126:G130)</f>
        <v>66.819199999999995</v>
      </c>
      <c r="H131" s="22">
        <f>SUM(H126:H130)</f>
        <v>1737.2991999999999</v>
      </c>
    </row>
    <row r="132" spans="1:8" ht="15.75" x14ac:dyDescent="0.25">
      <c r="A132" s="2"/>
      <c r="B132" s="2"/>
      <c r="C132" s="9"/>
      <c r="E132" s="5"/>
      <c r="F132" s="5"/>
      <c r="G132" s="5"/>
      <c r="H132" s="5"/>
    </row>
    <row r="133" spans="1:8" ht="60" x14ac:dyDescent="0.25">
      <c r="A133" s="11" t="s">
        <v>73</v>
      </c>
      <c r="B133" s="1"/>
      <c r="C133" s="1"/>
      <c r="D133" s="20" t="s">
        <v>1</v>
      </c>
      <c r="E133" s="3" t="s">
        <v>2</v>
      </c>
      <c r="F133" s="6" t="s">
        <v>3</v>
      </c>
      <c r="G133" s="3" t="s">
        <v>4</v>
      </c>
      <c r="H133" s="3" t="s">
        <v>5</v>
      </c>
    </row>
    <row r="134" spans="1:8" ht="15.75" x14ac:dyDescent="0.25">
      <c r="A134" s="11"/>
      <c r="B134" s="1"/>
      <c r="C134" s="1"/>
      <c r="D134" s="20"/>
      <c r="E134" s="3"/>
      <c r="F134" s="6"/>
      <c r="G134" s="3"/>
      <c r="H134" s="3"/>
    </row>
    <row r="135" spans="1:8" ht="15.75" x14ac:dyDescent="0.25">
      <c r="A135" s="11" t="s">
        <v>23</v>
      </c>
      <c r="B135" s="1" t="s">
        <v>24</v>
      </c>
      <c r="C135" s="1" t="s">
        <v>111</v>
      </c>
      <c r="D135" s="21">
        <v>13.13</v>
      </c>
      <c r="E135" s="3">
        <f t="shared" ref="E135:E150" si="16">D135*0.1</f>
        <v>1.3130000000000002</v>
      </c>
      <c r="F135" s="3">
        <f>D135-E135</f>
        <v>11.817</v>
      </c>
      <c r="G135" s="3">
        <f t="shared" ref="G135:G150" si="17">F135*0.04</f>
        <v>0.47267999999999999</v>
      </c>
      <c r="H135" s="3">
        <f>F135+G135</f>
        <v>12.289680000000001</v>
      </c>
    </row>
    <row r="136" spans="1:8" x14ac:dyDescent="0.2">
      <c r="A136" s="1" t="s">
        <v>23</v>
      </c>
      <c r="B136" s="1" t="s">
        <v>24</v>
      </c>
      <c r="C136" s="1" t="s">
        <v>112</v>
      </c>
      <c r="D136" s="21">
        <v>4.9000000000000004</v>
      </c>
      <c r="E136" s="3">
        <f t="shared" si="16"/>
        <v>0.49000000000000005</v>
      </c>
      <c r="F136" s="3">
        <f>D136-E136</f>
        <v>4.41</v>
      </c>
      <c r="G136" s="3">
        <f t="shared" si="17"/>
        <v>0.1764</v>
      </c>
      <c r="H136" s="3">
        <f>F136+G136</f>
        <v>4.5864000000000003</v>
      </c>
    </row>
    <row r="137" spans="1:8" x14ac:dyDescent="0.2">
      <c r="A137" s="24" t="s">
        <v>113</v>
      </c>
      <c r="B137" s="1" t="s">
        <v>64</v>
      </c>
      <c r="C137" s="1" t="s">
        <v>114</v>
      </c>
      <c r="D137" s="21">
        <v>2.4</v>
      </c>
      <c r="E137" s="3">
        <f t="shared" si="16"/>
        <v>0.24</v>
      </c>
      <c r="F137" s="3">
        <f t="shared" ref="F137:F150" si="18">D137-E137</f>
        <v>2.16</v>
      </c>
      <c r="G137" s="3">
        <f t="shared" si="17"/>
        <v>8.6400000000000005E-2</v>
      </c>
      <c r="H137" s="3">
        <f t="shared" ref="H137:H150" si="19">F137+G137</f>
        <v>2.2464</v>
      </c>
    </row>
    <row r="138" spans="1:8" x14ac:dyDescent="0.2">
      <c r="A138" s="24" t="s">
        <v>113</v>
      </c>
      <c r="B138" s="1" t="s">
        <v>64</v>
      </c>
      <c r="C138" s="1" t="s">
        <v>87</v>
      </c>
      <c r="D138" s="21">
        <v>2.4</v>
      </c>
      <c r="E138" s="3">
        <f t="shared" si="16"/>
        <v>0.24</v>
      </c>
      <c r="F138" s="3">
        <f t="shared" si="18"/>
        <v>2.16</v>
      </c>
      <c r="G138" s="3">
        <f t="shared" si="17"/>
        <v>8.6400000000000005E-2</v>
      </c>
      <c r="H138" s="3">
        <f t="shared" si="19"/>
        <v>2.2464</v>
      </c>
    </row>
    <row r="139" spans="1:8" x14ac:dyDescent="0.2">
      <c r="A139" s="24" t="s">
        <v>115</v>
      </c>
      <c r="B139" s="1"/>
      <c r="C139" s="1" t="s">
        <v>89</v>
      </c>
      <c r="D139" s="21">
        <v>2.4</v>
      </c>
      <c r="E139" s="3">
        <f t="shared" si="16"/>
        <v>0.24</v>
      </c>
      <c r="F139" s="3">
        <f t="shared" si="18"/>
        <v>2.16</v>
      </c>
      <c r="G139" s="3">
        <f t="shared" si="17"/>
        <v>8.6400000000000005E-2</v>
      </c>
      <c r="H139" s="3">
        <f t="shared" si="19"/>
        <v>2.2464</v>
      </c>
    </row>
    <row r="140" spans="1:8" x14ac:dyDescent="0.2">
      <c r="A140" s="24" t="s">
        <v>116</v>
      </c>
      <c r="B140" s="1" t="s">
        <v>64</v>
      </c>
      <c r="C140" s="1" t="s">
        <v>114</v>
      </c>
      <c r="D140" s="21">
        <v>2.4</v>
      </c>
      <c r="E140" s="3">
        <f t="shared" si="16"/>
        <v>0.24</v>
      </c>
      <c r="F140" s="3">
        <f t="shared" si="18"/>
        <v>2.16</v>
      </c>
      <c r="G140" s="3">
        <f t="shared" si="17"/>
        <v>8.6400000000000005E-2</v>
      </c>
      <c r="H140" s="3">
        <f t="shared" si="19"/>
        <v>2.2464</v>
      </c>
    </row>
    <row r="141" spans="1:8" x14ac:dyDescent="0.2">
      <c r="A141" s="24" t="s">
        <v>116</v>
      </c>
      <c r="B141" s="1" t="s">
        <v>64</v>
      </c>
      <c r="C141" s="1" t="s">
        <v>87</v>
      </c>
      <c r="D141" s="21">
        <v>2.4</v>
      </c>
      <c r="E141" s="3">
        <f t="shared" si="16"/>
        <v>0.24</v>
      </c>
      <c r="F141" s="3">
        <f t="shared" si="18"/>
        <v>2.16</v>
      </c>
      <c r="G141" s="3">
        <f t="shared" si="17"/>
        <v>8.6400000000000005E-2</v>
      </c>
      <c r="H141" s="3">
        <f t="shared" si="19"/>
        <v>2.2464</v>
      </c>
    </row>
    <row r="142" spans="1:8" x14ac:dyDescent="0.2">
      <c r="A142" s="24" t="s">
        <v>116</v>
      </c>
      <c r="B142" s="1" t="s">
        <v>64</v>
      </c>
      <c r="C142" s="1" t="s">
        <v>92</v>
      </c>
      <c r="D142" s="21">
        <v>2.4</v>
      </c>
      <c r="E142" s="3">
        <f t="shared" si="16"/>
        <v>0.24</v>
      </c>
      <c r="F142" s="3">
        <f t="shared" si="18"/>
        <v>2.16</v>
      </c>
      <c r="G142" s="3">
        <f t="shared" si="17"/>
        <v>8.6400000000000005E-2</v>
      </c>
      <c r="H142" s="3">
        <f t="shared" si="19"/>
        <v>2.2464</v>
      </c>
    </row>
    <row r="143" spans="1:8" x14ac:dyDescent="0.2">
      <c r="A143" s="1" t="s">
        <v>117</v>
      </c>
      <c r="B143" s="1" t="s">
        <v>77</v>
      </c>
      <c r="C143" s="1" t="s">
        <v>118</v>
      </c>
      <c r="D143" s="21">
        <v>18.03</v>
      </c>
      <c r="E143" s="3">
        <f t="shared" si="16"/>
        <v>1.8030000000000002</v>
      </c>
      <c r="F143" s="3">
        <f t="shared" si="18"/>
        <v>16.227</v>
      </c>
      <c r="G143" s="3">
        <f t="shared" si="17"/>
        <v>0.64907999999999999</v>
      </c>
      <c r="H143" s="3">
        <f t="shared" si="19"/>
        <v>16.876080000000002</v>
      </c>
    </row>
    <row r="144" spans="1:8" x14ac:dyDescent="0.2">
      <c r="A144" s="1" t="s">
        <v>81</v>
      </c>
      <c r="B144" s="1" t="s">
        <v>64</v>
      </c>
      <c r="C144" s="1" t="s">
        <v>39</v>
      </c>
      <c r="D144" s="21">
        <v>3.03</v>
      </c>
      <c r="E144" s="3">
        <f t="shared" si="16"/>
        <v>0.30299999999999999</v>
      </c>
      <c r="F144" s="3">
        <f t="shared" si="18"/>
        <v>2.7269999999999999</v>
      </c>
      <c r="G144" s="3">
        <f t="shared" si="17"/>
        <v>0.10908</v>
      </c>
      <c r="H144" s="3">
        <f t="shared" si="19"/>
        <v>2.8360799999999999</v>
      </c>
    </row>
    <row r="145" spans="1:8" x14ac:dyDescent="0.2">
      <c r="A145" s="1" t="s">
        <v>81</v>
      </c>
      <c r="B145" s="1" t="s">
        <v>64</v>
      </c>
      <c r="C145" s="33" t="s">
        <v>40</v>
      </c>
      <c r="D145" s="21">
        <v>3.03</v>
      </c>
      <c r="E145" s="3">
        <f t="shared" si="16"/>
        <v>0.30299999999999999</v>
      </c>
      <c r="F145" s="3">
        <f>D145-E145</f>
        <v>2.7269999999999999</v>
      </c>
      <c r="G145" s="3">
        <f>F145*0.04</f>
        <v>0.10908</v>
      </c>
      <c r="H145" s="3">
        <f>F145+G145</f>
        <v>2.8360799999999999</v>
      </c>
    </row>
    <row r="146" spans="1:8" x14ac:dyDescent="0.2">
      <c r="A146" s="1" t="s">
        <v>81</v>
      </c>
      <c r="B146" s="1" t="s">
        <v>64</v>
      </c>
      <c r="C146" s="33" t="s">
        <v>41</v>
      </c>
      <c r="D146" s="21">
        <v>3.03</v>
      </c>
      <c r="E146" s="3">
        <f t="shared" si="16"/>
        <v>0.30299999999999999</v>
      </c>
      <c r="F146" s="3">
        <f>D146-E146</f>
        <v>2.7269999999999999</v>
      </c>
      <c r="G146" s="3">
        <f>F146*0.04</f>
        <v>0.10908</v>
      </c>
      <c r="H146" s="3">
        <f>F146+G146</f>
        <v>2.8360799999999999</v>
      </c>
    </row>
    <row r="147" spans="1:8" x14ac:dyDescent="0.2">
      <c r="A147" s="24" t="s">
        <v>119</v>
      </c>
      <c r="B147" s="1" t="s">
        <v>64</v>
      </c>
      <c r="C147" s="1" t="s">
        <v>94</v>
      </c>
      <c r="D147" s="21">
        <v>2.93</v>
      </c>
      <c r="E147" s="3">
        <f t="shared" si="16"/>
        <v>0.29300000000000004</v>
      </c>
      <c r="F147" s="3">
        <f t="shared" si="18"/>
        <v>2.637</v>
      </c>
      <c r="G147" s="3">
        <f t="shared" si="17"/>
        <v>0.10548</v>
      </c>
      <c r="H147" s="3">
        <f t="shared" si="19"/>
        <v>2.74248</v>
      </c>
    </row>
    <row r="148" spans="1:8" x14ac:dyDescent="0.2">
      <c r="A148" s="24" t="s">
        <v>95</v>
      </c>
      <c r="B148" s="1" t="s">
        <v>64</v>
      </c>
      <c r="C148" s="1" t="s">
        <v>120</v>
      </c>
      <c r="D148" s="21">
        <v>12.36</v>
      </c>
      <c r="E148" s="3">
        <f t="shared" si="16"/>
        <v>1.236</v>
      </c>
      <c r="F148" s="3">
        <f t="shared" si="18"/>
        <v>11.123999999999999</v>
      </c>
      <c r="G148" s="3">
        <f t="shared" si="17"/>
        <v>0.44495999999999997</v>
      </c>
      <c r="H148" s="3">
        <f t="shared" si="19"/>
        <v>11.568959999999999</v>
      </c>
    </row>
    <row r="149" spans="1:8" x14ac:dyDescent="0.2">
      <c r="A149" s="1" t="s">
        <v>97</v>
      </c>
      <c r="B149" s="1"/>
      <c r="C149" s="1"/>
      <c r="D149" s="21">
        <v>4.91</v>
      </c>
      <c r="E149" s="3">
        <f t="shared" si="16"/>
        <v>0.49100000000000005</v>
      </c>
      <c r="F149" s="3">
        <f t="shared" si="18"/>
        <v>4.4190000000000005</v>
      </c>
      <c r="G149" s="3">
        <f t="shared" si="17"/>
        <v>0.17676000000000003</v>
      </c>
      <c r="H149" s="3">
        <f t="shared" si="19"/>
        <v>4.5957600000000003</v>
      </c>
    </row>
    <row r="150" spans="1:8" ht="15.75" x14ac:dyDescent="0.25">
      <c r="A150" s="2"/>
      <c r="B150" s="2"/>
      <c r="C150" s="2" t="s">
        <v>45</v>
      </c>
      <c r="D150" s="22">
        <f>SUM(D135:D149)</f>
        <v>79.75</v>
      </c>
      <c r="E150" s="5">
        <f t="shared" si="16"/>
        <v>7.9750000000000005</v>
      </c>
      <c r="F150" s="5">
        <f t="shared" si="18"/>
        <v>71.775000000000006</v>
      </c>
      <c r="G150" s="5">
        <f t="shared" si="17"/>
        <v>2.8710000000000004</v>
      </c>
      <c r="H150" s="5">
        <f t="shared" si="19"/>
        <v>74.646000000000001</v>
      </c>
    </row>
    <row r="151" spans="1:8" ht="15.75" x14ac:dyDescent="0.25">
      <c r="A151" s="2"/>
      <c r="B151" s="2"/>
      <c r="C151" s="2"/>
      <c r="E151" s="3"/>
      <c r="F151" s="5"/>
      <c r="G151" s="5"/>
      <c r="H151" s="3"/>
    </row>
    <row r="152" spans="1:8" ht="15.75" x14ac:dyDescent="0.25">
      <c r="A152" s="2"/>
      <c r="B152" s="2"/>
      <c r="C152" s="2"/>
      <c r="E152" s="3"/>
      <c r="F152" s="5"/>
      <c r="G152" s="5"/>
      <c r="H152" s="3"/>
    </row>
    <row r="153" spans="1:8" x14ac:dyDescent="0.2">
      <c r="A153" s="1"/>
      <c r="B153" s="1"/>
      <c r="C153" s="1"/>
      <c r="E153" s="3"/>
      <c r="F153" s="3"/>
      <c r="G153" s="3"/>
      <c r="H153" s="3"/>
    </row>
    <row r="154" spans="1:8" ht="15.75" x14ac:dyDescent="0.25">
      <c r="A154" s="2"/>
      <c r="B154" s="2"/>
      <c r="C154" s="2"/>
      <c r="D154" s="22"/>
      <c r="E154" s="22"/>
      <c r="F154" s="22"/>
      <c r="G154" s="22"/>
      <c r="H154" s="22"/>
    </row>
    <row r="155" spans="1:8" ht="23.25" customHeight="1" x14ac:dyDescent="0.2">
      <c r="A155" s="1"/>
      <c r="B155" s="1"/>
      <c r="C155" s="1"/>
      <c r="D155" s="20" t="s">
        <v>1</v>
      </c>
      <c r="E155" s="3" t="s">
        <v>2</v>
      </c>
      <c r="F155" s="6" t="s">
        <v>3</v>
      </c>
      <c r="G155" s="3" t="s">
        <v>98</v>
      </c>
      <c r="H155" s="3" t="s">
        <v>5</v>
      </c>
    </row>
    <row r="156" spans="1:8" x14ac:dyDescent="0.2">
      <c r="A156" s="1" t="s">
        <v>121</v>
      </c>
      <c r="B156" s="1" t="s">
        <v>7</v>
      </c>
      <c r="C156" s="1" t="s">
        <v>122</v>
      </c>
      <c r="D156" s="21">
        <v>0.5</v>
      </c>
      <c r="E156" s="3">
        <f>D156*0.1</f>
        <v>0.05</v>
      </c>
      <c r="F156" s="3">
        <f>D156-E156</f>
        <v>0.45</v>
      </c>
      <c r="G156" s="3">
        <f>F156*0.16</f>
        <v>7.2000000000000008E-2</v>
      </c>
      <c r="H156" s="3">
        <f>F156+G156</f>
        <v>0.52200000000000002</v>
      </c>
    </row>
    <row r="157" spans="1:8" x14ac:dyDescent="0.2">
      <c r="A157" s="1" t="s">
        <v>123</v>
      </c>
      <c r="B157" s="1" t="s">
        <v>7</v>
      </c>
      <c r="C157" s="1" t="s">
        <v>124</v>
      </c>
      <c r="D157" s="21">
        <v>0.5</v>
      </c>
      <c r="E157" s="3">
        <f>D157*0.1</f>
        <v>0.05</v>
      </c>
      <c r="F157" s="3">
        <f>D157-E157</f>
        <v>0.45</v>
      </c>
      <c r="G157" s="3">
        <f>F157*0.16</f>
        <v>7.2000000000000008E-2</v>
      </c>
      <c r="H157" s="3">
        <f>F157+G157</f>
        <v>0.52200000000000002</v>
      </c>
    </row>
    <row r="158" spans="1:8" ht="15.75" x14ac:dyDescent="0.25">
      <c r="A158" s="2"/>
      <c r="B158" s="2"/>
      <c r="C158" s="2" t="s">
        <v>101</v>
      </c>
      <c r="D158" s="22">
        <f>SUM(D156:D157)</f>
        <v>1</v>
      </c>
      <c r="E158" s="22">
        <f>SUM(E156:E157)</f>
        <v>0.1</v>
      </c>
      <c r="F158" s="22">
        <f>SUM(F156:F157)</f>
        <v>0.9</v>
      </c>
      <c r="G158" s="22">
        <f>SUM(G156:G157)</f>
        <v>0.14400000000000002</v>
      </c>
      <c r="H158" s="22">
        <f>SUM(H156:H157)</f>
        <v>1.044</v>
      </c>
    </row>
    <row r="159" spans="1:8" ht="15.75" x14ac:dyDescent="0.25">
      <c r="A159" s="1" t="s">
        <v>27</v>
      </c>
      <c r="B159" s="2"/>
      <c r="C159" s="2"/>
      <c r="E159" s="3"/>
      <c r="F159" s="5"/>
      <c r="G159" s="5"/>
      <c r="H159" s="5">
        <v>22</v>
      </c>
    </row>
    <row r="160" spans="1:8" ht="15.75" x14ac:dyDescent="0.2">
      <c r="A160" s="1"/>
      <c r="B160" s="1"/>
      <c r="C160" s="1"/>
      <c r="E160" s="3"/>
      <c r="F160" s="3"/>
      <c r="G160" s="5"/>
      <c r="H160" s="3"/>
    </row>
    <row r="161" spans="1:9" ht="15.75" x14ac:dyDescent="0.25">
      <c r="A161" s="2"/>
      <c r="B161" s="5"/>
      <c r="C161" s="2" t="s">
        <v>103</v>
      </c>
      <c r="D161" s="22">
        <f>D150+D158</f>
        <v>80.75</v>
      </c>
      <c r="E161" s="22">
        <f>E150+E158</f>
        <v>8.0750000000000011</v>
      </c>
      <c r="F161" s="22">
        <f>F150+F158</f>
        <v>72.675000000000011</v>
      </c>
      <c r="G161" s="22">
        <f>G150+G158</f>
        <v>3.0150000000000006</v>
      </c>
      <c r="H161" s="22">
        <f>H150+H158+H159</f>
        <v>97.69</v>
      </c>
    </row>
    <row r="162" spans="1:9" ht="15.75" x14ac:dyDescent="0.25">
      <c r="A162" s="2"/>
      <c r="B162" s="5"/>
      <c r="C162" s="2"/>
      <c r="D162" s="22"/>
      <c r="E162" s="22"/>
      <c r="F162" s="22"/>
      <c r="G162" s="22"/>
      <c r="H162" s="22"/>
    </row>
    <row r="163" spans="1:9" x14ac:dyDescent="0.2">
      <c r="A163" s="1"/>
      <c r="B163" s="1"/>
      <c r="C163" s="1"/>
      <c r="D163" s="23"/>
      <c r="E163" s="1"/>
      <c r="F163" s="1"/>
      <c r="G163" s="1"/>
      <c r="H163" s="1"/>
      <c r="I163" s="1"/>
    </row>
    <row r="164" spans="1:9" ht="33" customHeight="1" x14ac:dyDescent="0.3">
      <c r="A164" s="27" t="s">
        <v>125</v>
      </c>
      <c r="B164" s="1"/>
      <c r="C164" s="1"/>
      <c r="D164" s="20" t="s">
        <v>1</v>
      </c>
      <c r="E164" s="3"/>
      <c r="F164" s="6" t="s">
        <v>105</v>
      </c>
      <c r="G164" s="3" t="s">
        <v>4</v>
      </c>
      <c r="H164" s="3" t="s">
        <v>5</v>
      </c>
    </row>
    <row r="165" spans="1:9" ht="15.75" x14ac:dyDescent="0.25">
      <c r="A165" s="2" t="s">
        <v>62</v>
      </c>
      <c r="B165" s="1" t="s">
        <v>126</v>
      </c>
      <c r="C165" s="1"/>
      <c r="E165" s="3"/>
      <c r="F165" s="3"/>
      <c r="G165" s="3"/>
      <c r="H165" s="3"/>
    </row>
    <row r="166" spans="1:9" x14ac:dyDescent="0.2">
      <c r="A166" s="1" t="s">
        <v>127</v>
      </c>
      <c r="B166" s="24" t="s">
        <v>64</v>
      </c>
      <c r="C166" s="1" t="s">
        <v>128</v>
      </c>
      <c r="D166" s="21">
        <v>22.02</v>
      </c>
      <c r="E166" s="35">
        <v>22</v>
      </c>
      <c r="F166" s="3">
        <f>D166*22</f>
        <v>484.44</v>
      </c>
      <c r="G166" s="3">
        <f t="shared" ref="G166:G173" si="20">F166*0.04</f>
        <v>19.377600000000001</v>
      </c>
      <c r="H166" s="3">
        <f>F166+G166</f>
        <v>503.81759999999997</v>
      </c>
    </row>
    <row r="167" spans="1:9" x14ac:dyDescent="0.2">
      <c r="A167" s="1" t="s">
        <v>129</v>
      </c>
      <c r="B167" s="24" t="s">
        <v>64</v>
      </c>
      <c r="C167" s="1" t="s">
        <v>130</v>
      </c>
      <c r="D167" s="21">
        <v>22.02</v>
      </c>
      <c r="E167" s="35">
        <v>22</v>
      </c>
      <c r="F167" s="3">
        <f t="shared" ref="F167:F173" si="21">D167*22</f>
        <v>484.44</v>
      </c>
      <c r="G167" s="3">
        <f t="shared" si="20"/>
        <v>19.377600000000001</v>
      </c>
      <c r="H167" s="3">
        <f t="shared" ref="H167:H173" si="22">F167+G167</f>
        <v>503.81759999999997</v>
      </c>
    </row>
    <row r="168" spans="1:9" x14ac:dyDescent="0.2">
      <c r="A168" s="1" t="s">
        <v>131</v>
      </c>
      <c r="B168" s="24" t="s">
        <v>64</v>
      </c>
      <c r="C168" s="25" t="s">
        <v>132</v>
      </c>
      <c r="D168" s="21">
        <v>23.85</v>
      </c>
      <c r="E168" s="35">
        <v>22</v>
      </c>
      <c r="F168" s="3">
        <f t="shared" si="21"/>
        <v>524.70000000000005</v>
      </c>
      <c r="G168" s="3">
        <f t="shared" si="20"/>
        <v>20.988000000000003</v>
      </c>
      <c r="H168" s="3">
        <f t="shared" si="22"/>
        <v>545.6880000000001</v>
      </c>
    </row>
    <row r="169" spans="1:9" x14ac:dyDescent="0.2">
      <c r="A169" s="1" t="s">
        <v>133</v>
      </c>
      <c r="B169" s="24" t="s">
        <v>134</v>
      </c>
      <c r="C169" s="1" t="s">
        <v>135</v>
      </c>
      <c r="D169" s="21">
        <v>15.05</v>
      </c>
      <c r="E169" s="35">
        <v>22</v>
      </c>
      <c r="F169" s="3">
        <f t="shared" si="21"/>
        <v>331.1</v>
      </c>
      <c r="G169" s="3">
        <f t="shared" si="20"/>
        <v>13.244000000000002</v>
      </c>
      <c r="H169" s="3">
        <f t="shared" si="22"/>
        <v>344.34400000000005</v>
      </c>
    </row>
    <row r="170" spans="1:9" x14ac:dyDescent="0.2">
      <c r="A170" s="1" t="s">
        <v>136</v>
      </c>
      <c r="B170" s="1" t="s">
        <v>64</v>
      </c>
      <c r="C170" s="1" t="s">
        <v>137</v>
      </c>
      <c r="D170" s="21">
        <v>13.51</v>
      </c>
      <c r="E170" s="35">
        <v>22</v>
      </c>
      <c r="F170" s="3">
        <f t="shared" si="21"/>
        <v>297.21999999999997</v>
      </c>
      <c r="G170" s="3">
        <f t="shared" si="20"/>
        <v>11.8888</v>
      </c>
      <c r="H170" s="3">
        <f t="shared" si="22"/>
        <v>309.10879999999997</v>
      </c>
    </row>
    <row r="171" spans="1:9" x14ac:dyDescent="0.2">
      <c r="A171" s="1" t="s">
        <v>138</v>
      </c>
      <c r="B171" s="1" t="s">
        <v>24</v>
      </c>
      <c r="C171" s="1" t="s">
        <v>139</v>
      </c>
      <c r="D171" s="21">
        <v>16.25</v>
      </c>
      <c r="E171" s="35">
        <v>22</v>
      </c>
      <c r="F171" s="3">
        <f t="shared" si="21"/>
        <v>357.5</v>
      </c>
      <c r="G171" s="3">
        <f t="shared" si="20"/>
        <v>14.3</v>
      </c>
      <c r="H171" s="3">
        <f>F171+G171</f>
        <v>371.8</v>
      </c>
    </row>
    <row r="172" spans="1:9" x14ac:dyDescent="0.2">
      <c r="A172" s="1" t="s">
        <v>140</v>
      </c>
      <c r="B172" s="1" t="s">
        <v>64</v>
      </c>
      <c r="C172" s="25"/>
      <c r="E172" s="35"/>
      <c r="F172" s="3">
        <f t="shared" si="21"/>
        <v>0</v>
      </c>
      <c r="G172" s="3">
        <f t="shared" si="20"/>
        <v>0</v>
      </c>
      <c r="H172" s="3">
        <f t="shared" si="22"/>
        <v>0</v>
      </c>
    </row>
    <row r="173" spans="1:9" x14ac:dyDescent="0.2">
      <c r="A173" s="1" t="s">
        <v>141</v>
      </c>
      <c r="B173" s="1"/>
      <c r="C173" s="3"/>
      <c r="E173" s="3"/>
      <c r="F173" s="3">
        <f t="shared" si="21"/>
        <v>0</v>
      </c>
      <c r="G173" s="3">
        <f t="shared" si="20"/>
        <v>0</v>
      </c>
      <c r="H173" s="3">
        <f t="shared" si="22"/>
        <v>0</v>
      </c>
    </row>
    <row r="174" spans="1:9" x14ac:dyDescent="0.2">
      <c r="E174" s="3"/>
      <c r="F174" s="3"/>
      <c r="G174" s="3"/>
      <c r="H174" s="3"/>
    </row>
    <row r="175" spans="1:9" ht="15.75" x14ac:dyDescent="0.25">
      <c r="A175" s="1"/>
      <c r="B175" s="1"/>
      <c r="C175" s="5" t="s">
        <v>5</v>
      </c>
      <c r="D175" s="22">
        <f>SUM(D165:D173)</f>
        <v>112.7</v>
      </c>
      <c r="E175" s="22"/>
      <c r="F175" s="22">
        <f>SUM(F165:F173)</f>
        <v>2479.3999999999996</v>
      </c>
      <c r="G175" s="22">
        <f>SUM(G165:G173)</f>
        <v>99.176000000000002</v>
      </c>
      <c r="H175" s="22">
        <f>SUM(H165:H173)</f>
        <v>2578.576</v>
      </c>
    </row>
    <row r="176" spans="1:9" x14ac:dyDescent="0.2">
      <c r="A176" s="1"/>
      <c r="B176" s="1"/>
      <c r="C176" s="3"/>
      <c r="E176" s="3"/>
      <c r="F176" s="3"/>
      <c r="G176" s="3"/>
      <c r="H176" s="3"/>
    </row>
    <row r="177" spans="1:8" ht="60" x14ac:dyDescent="0.25">
      <c r="A177" s="11" t="s">
        <v>73</v>
      </c>
      <c r="B177" s="1"/>
      <c r="C177" s="1"/>
      <c r="D177" s="20" t="s">
        <v>1</v>
      </c>
      <c r="E177" s="3" t="s">
        <v>2</v>
      </c>
      <c r="F177" s="6" t="s">
        <v>3</v>
      </c>
      <c r="G177" s="3" t="s">
        <v>4</v>
      </c>
      <c r="H177" s="3" t="s">
        <v>5</v>
      </c>
    </row>
    <row r="178" spans="1:8" x14ac:dyDescent="0.2">
      <c r="A178" s="1" t="s">
        <v>142</v>
      </c>
      <c r="B178" s="24" t="s">
        <v>64</v>
      </c>
      <c r="C178" s="1" t="s">
        <v>143</v>
      </c>
      <c r="D178" s="21">
        <v>17.600000000000001</v>
      </c>
      <c r="E178" s="3">
        <f t="shared" ref="E178:E190" si="23">D178*0.1</f>
        <v>1.7600000000000002</v>
      </c>
      <c r="F178" s="3">
        <f>D178-E178</f>
        <v>15.840000000000002</v>
      </c>
      <c r="G178" s="3">
        <f t="shared" ref="G178:G190" si="24">F178*0.04</f>
        <v>0.63360000000000005</v>
      </c>
      <c r="H178" s="3">
        <f>F178+G178</f>
        <v>16.473600000000001</v>
      </c>
    </row>
    <row r="179" spans="1:8" x14ac:dyDescent="0.2">
      <c r="A179" s="1" t="s">
        <v>138</v>
      </c>
      <c r="B179" s="1" t="s">
        <v>24</v>
      </c>
      <c r="C179" s="1" t="s">
        <v>144</v>
      </c>
      <c r="D179" s="21">
        <v>13.94</v>
      </c>
      <c r="E179" s="3">
        <f t="shared" si="23"/>
        <v>1.3940000000000001</v>
      </c>
      <c r="F179" s="3">
        <f t="shared" ref="F179:F189" si="25">D179-E179</f>
        <v>12.545999999999999</v>
      </c>
      <c r="G179" s="3">
        <f t="shared" si="24"/>
        <v>0.50183999999999995</v>
      </c>
      <c r="H179" s="3">
        <f t="shared" ref="H179:H189" si="26">F179+G179</f>
        <v>13.047839999999999</v>
      </c>
    </row>
    <row r="180" spans="1:8" x14ac:dyDescent="0.2">
      <c r="A180" s="1" t="s">
        <v>138</v>
      </c>
      <c r="B180" s="1" t="s">
        <v>24</v>
      </c>
      <c r="C180" s="1" t="s">
        <v>145</v>
      </c>
      <c r="D180" s="21">
        <v>6.68</v>
      </c>
      <c r="E180" s="3">
        <f t="shared" si="23"/>
        <v>0.66800000000000004</v>
      </c>
      <c r="F180" s="3">
        <f t="shared" si="25"/>
        <v>6.0119999999999996</v>
      </c>
      <c r="G180" s="3">
        <f t="shared" si="24"/>
        <v>0.24048</v>
      </c>
      <c r="H180" s="3">
        <f t="shared" si="26"/>
        <v>6.2524799999999994</v>
      </c>
    </row>
    <row r="181" spans="1:8" x14ac:dyDescent="0.2">
      <c r="A181" s="1" t="s">
        <v>146</v>
      </c>
      <c r="B181" s="1" t="s">
        <v>64</v>
      </c>
      <c r="C181" s="25" t="s">
        <v>147</v>
      </c>
      <c r="D181" s="21">
        <v>17.84</v>
      </c>
      <c r="E181" s="3">
        <f t="shared" si="23"/>
        <v>1.784</v>
      </c>
      <c r="F181" s="3">
        <f t="shared" si="25"/>
        <v>16.056000000000001</v>
      </c>
      <c r="G181" s="3">
        <f t="shared" si="24"/>
        <v>0.64224000000000003</v>
      </c>
      <c r="H181" s="3">
        <f t="shared" si="26"/>
        <v>16.698240000000002</v>
      </c>
    </row>
    <row r="182" spans="1:8" x14ac:dyDescent="0.2">
      <c r="A182" s="1" t="s">
        <v>148</v>
      </c>
      <c r="B182" s="1" t="s">
        <v>64</v>
      </c>
      <c r="C182" s="1" t="s">
        <v>149</v>
      </c>
      <c r="D182" s="21">
        <v>8.2200000000000006</v>
      </c>
      <c r="E182" s="3">
        <f t="shared" si="23"/>
        <v>0.82200000000000006</v>
      </c>
      <c r="F182" s="3">
        <f t="shared" si="25"/>
        <v>7.3980000000000006</v>
      </c>
      <c r="G182" s="3">
        <f t="shared" si="24"/>
        <v>0.29592000000000002</v>
      </c>
      <c r="H182" s="3">
        <f t="shared" si="26"/>
        <v>7.6939200000000003</v>
      </c>
    </row>
    <row r="183" spans="1:8" x14ac:dyDescent="0.2">
      <c r="A183" s="1" t="s">
        <v>150</v>
      </c>
      <c r="B183" s="1" t="s">
        <v>64</v>
      </c>
      <c r="C183" s="1" t="s">
        <v>151</v>
      </c>
      <c r="D183" s="21">
        <v>4.71</v>
      </c>
      <c r="E183" s="3">
        <f t="shared" si="23"/>
        <v>0.47100000000000003</v>
      </c>
      <c r="F183" s="3">
        <f t="shared" si="25"/>
        <v>4.2389999999999999</v>
      </c>
      <c r="G183" s="3">
        <f t="shared" si="24"/>
        <v>0.16955999999999999</v>
      </c>
      <c r="H183" s="3">
        <f t="shared" si="26"/>
        <v>4.4085599999999996</v>
      </c>
    </row>
    <row r="184" spans="1:8" x14ac:dyDescent="0.2">
      <c r="A184" s="1" t="s">
        <v>152</v>
      </c>
      <c r="B184" s="1" t="s">
        <v>64</v>
      </c>
      <c r="C184" s="1" t="s">
        <v>153</v>
      </c>
      <c r="D184" s="21">
        <v>4.5199999999999996</v>
      </c>
      <c r="E184" s="3">
        <f t="shared" si="23"/>
        <v>0.45199999999999996</v>
      </c>
      <c r="F184" s="3">
        <f t="shared" si="25"/>
        <v>4.0679999999999996</v>
      </c>
      <c r="G184" s="3">
        <f t="shared" si="24"/>
        <v>0.16271999999999998</v>
      </c>
      <c r="H184" s="3">
        <f t="shared" si="26"/>
        <v>4.2307199999999998</v>
      </c>
    </row>
    <row r="185" spans="1:8" x14ac:dyDescent="0.2">
      <c r="A185" s="1" t="s">
        <v>154</v>
      </c>
      <c r="B185" s="1" t="s">
        <v>64</v>
      </c>
      <c r="C185" s="33" t="s">
        <v>155</v>
      </c>
      <c r="D185" s="21">
        <v>12.88</v>
      </c>
      <c r="E185" s="3">
        <f t="shared" si="23"/>
        <v>1.2880000000000003</v>
      </c>
      <c r="F185" s="3">
        <f t="shared" si="25"/>
        <v>11.592000000000001</v>
      </c>
      <c r="G185" s="3">
        <f t="shared" si="24"/>
        <v>0.46368000000000004</v>
      </c>
      <c r="H185" s="3">
        <f t="shared" si="26"/>
        <v>12.055680000000001</v>
      </c>
    </row>
    <row r="186" spans="1:8" x14ac:dyDescent="0.2">
      <c r="A186" s="1" t="s">
        <v>81</v>
      </c>
      <c r="B186" s="1" t="s">
        <v>64</v>
      </c>
      <c r="C186" s="33" t="s">
        <v>156</v>
      </c>
      <c r="D186" s="21">
        <v>2.6</v>
      </c>
      <c r="E186" s="3">
        <f t="shared" si="23"/>
        <v>0.26</v>
      </c>
      <c r="F186" s="3">
        <f t="shared" si="25"/>
        <v>2.34</v>
      </c>
      <c r="G186" s="3">
        <f t="shared" si="24"/>
        <v>9.3600000000000003E-2</v>
      </c>
      <c r="H186" s="3">
        <f t="shared" si="26"/>
        <v>2.4335999999999998</v>
      </c>
    </row>
    <row r="187" spans="1:8" x14ac:dyDescent="0.2">
      <c r="A187" s="1" t="s">
        <v>81</v>
      </c>
      <c r="B187" s="1" t="s">
        <v>64</v>
      </c>
      <c r="C187" s="33" t="s">
        <v>157</v>
      </c>
      <c r="D187" s="21">
        <v>2.6</v>
      </c>
      <c r="E187" s="3">
        <f t="shared" si="23"/>
        <v>0.26</v>
      </c>
      <c r="F187" s="3">
        <f t="shared" si="25"/>
        <v>2.34</v>
      </c>
      <c r="G187" s="3">
        <f t="shared" si="24"/>
        <v>9.3600000000000003E-2</v>
      </c>
      <c r="H187" s="3">
        <f t="shared" si="26"/>
        <v>2.4335999999999998</v>
      </c>
    </row>
    <row r="188" spans="1:8" x14ac:dyDescent="0.2">
      <c r="A188" s="1" t="s">
        <v>158</v>
      </c>
      <c r="B188" s="1" t="s">
        <v>64</v>
      </c>
      <c r="C188" s="33" t="s">
        <v>159</v>
      </c>
      <c r="D188" s="21">
        <v>2.6</v>
      </c>
      <c r="E188" s="3">
        <f t="shared" si="23"/>
        <v>0.26</v>
      </c>
      <c r="F188" s="3">
        <f t="shared" si="25"/>
        <v>2.34</v>
      </c>
      <c r="G188" s="3">
        <f t="shared" si="24"/>
        <v>9.3600000000000003E-2</v>
      </c>
      <c r="H188" s="3">
        <f t="shared" si="26"/>
        <v>2.4335999999999998</v>
      </c>
    </row>
    <row r="189" spans="1:8" x14ac:dyDescent="0.2">
      <c r="A189" s="1" t="s">
        <v>97</v>
      </c>
      <c r="B189" s="1" t="s">
        <v>160</v>
      </c>
      <c r="C189" s="1"/>
      <c r="D189" s="21">
        <v>4.91</v>
      </c>
      <c r="E189" s="3">
        <f t="shared" si="23"/>
        <v>0.49100000000000005</v>
      </c>
      <c r="F189" s="3">
        <f t="shared" si="25"/>
        <v>4.4190000000000005</v>
      </c>
      <c r="G189" s="3">
        <f t="shared" si="24"/>
        <v>0.17676000000000003</v>
      </c>
      <c r="H189" s="3">
        <f t="shared" si="26"/>
        <v>4.5957600000000003</v>
      </c>
    </row>
    <row r="190" spans="1:8" ht="15.75" x14ac:dyDescent="0.25">
      <c r="A190" s="1"/>
      <c r="B190" s="1"/>
      <c r="C190" s="2" t="s">
        <v>45</v>
      </c>
      <c r="D190" s="22">
        <f>SUM(D178:D189)</f>
        <v>99.099999999999966</v>
      </c>
      <c r="E190" s="5">
        <f t="shared" si="23"/>
        <v>9.9099999999999966</v>
      </c>
      <c r="F190" s="5">
        <f>D190-E190</f>
        <v>89.189999999999969</v>
      </c>
      <c r="G190" s="5">
        <f t="shared" si="24"/>
        <v>3.5675999999999988</v>
      </c>
      <c r="H190" s="5">
        <f>F190+G190</f>
        <v>92.757599999999968</v>
      </c>
    </row>
    <row r="191" spans="1:8" ht="15.75" x14ac:dyDescent="0.2">
      <c r="A191" s="1"/>
      <c r="B191" s="1"/>
      <c r="C191" s="1"/>
      <c r="E191" s="3"/>
      <c r="F191" s="5"/>
      <c r="G191" s="5"/>
      <c r="H191" s="3"/>
    </row>
    <row r="192" spans="1:8" ht="35.25" customHeight="1" x14ac:dyDescent="0.2">
      <c r="A192" s="1"/>
      <c r="B192" s="1"/>
      <c r="C192" s="1"/>
      <c r="D192" s="20" t="s">
        <v>1</v>
      </c>
      <c r="E192" s="3" t="s">
        <v>2</v>
      </c>
      <c r="F192" s="6" t="s">
        <v>3</v>
      </c>
      <c r="G192" s="3" t="s">
        <v>98</v>
      </c>
      <c r="H192" s="3" t="s">
        <v>5</v>
      </c>
    </row>
    <row r="193" spans="1:9" ht="25.5" customHeight="1" x14ac:dyDescent="0.2">
      <c r="A193" s="1" t="s">
        <v>121</v>
      </c>
      <c r="B193" s="1" t="s">
        <v>7</v>
      </c>
      <c r="C193" s="1" t="s">
        <v>161</v>
      </c>
      <c r="D193" s="21">
        <v>1</v>
      </c>
      <c r="E193" s="3">
        <f>D193*0.1</f>
        <v>0.1</v>
      </c>
      <c r="F193" s="3">
        <f>D193-E193</f>
        <v>0.9</v>
      </c>
      <c r="G193" s="3">
        <f>F193*0.16</f>
        <v>0.14400000000000002</v>
      </c>
      <c r="H193" s="3">
        <f>F193+G193</f>
        <v>1.044</v>
      </c>
    </row>
    <row r="194" spans="1:9" x14ac:dyDescent="0.2">
      <c r="A194" s="1" t="s">
        <v>123</v>
      </c>
      <c r="B194" s="1" t="s">
        <v>7</v>
      </c>
      <c r="C194" s="1" t="s">
        <v>162</v>
      </c>
      <c r="D194" s="21">
        <v>0.75</v>
      </c>
      <c r="E194" s="3">
        <f>D194*0.1</f>
        <v>7.5000000000000011E-2</v>
      </c>
      <c r="F194" s="3">
        <f>D194-E194</f>
        <v>0.67500000000000004</v>
      </c>
      <c r="G194" s="3">
        <f>F194*0.16</f>
        <v>0.10800000000000001</v>
      </c>
      <c r="H194" s="3">
        <f>F194+G194</f>
        <v>0.78300000000000003</v>
      </c>
    </row>
    <row r="195" spans="1:9" ht="15.75" x14ac:dyDescent="0.25">
      <c r="A195" s="1"/>
      <c r="B195" s="1"/>
      <c r="C195" s="28" t="s">
        <v>101</v>
      </c>
      <c r="D195" s="22">
        <f>SUM(D193+D194)</f>
        <v>1.75</v>
      </c>
      <c r="E195" s="5">
        <f>D195*0.1</f>
        <v>0.17500000000000002</v>
      </c>
      <c r="F195" s="5">
        <f>SUM(F193:F194)</f>
        <v>1.5750000000000002</v>
      </c>
      <c r="G195" s="5">
        <f>F195*0.16</f>
        <v>0.25200000000000006</v>
      </c>
      <c r="H195" s="5">
        <f>F195+G195</f>
        <v>1.8270000000000002</v>
      </c>
    </row>
    <row r="196" spans="1:9" ht="15.75" x14ac:dyDescent="0.25">
      <c r="A196" s="1" t="s">
        <v>27</v>
      </c>
      <c r="B196" s="1"/>
      <c r="C196" s="28"/>
      <c r="D196" s="22"/>
      <c r="E196" s="3"/>
      <c r="F196" s="3"/>
      <c r="G196" s="5"/>
      <c r="H196" s="5">
        <v>22</v>
      </c>
    </row>
    <row r="197" spans="1:9" ht="15.75" x14ac:dyDescent="0.25">
      <c r="A197" s="1"/>
      <c r="B197" s="1"/>
      <c r="C197" s="2" t="s">
        <v>103</v>
      </c>
      <c r="D197" s="22"/>
      <c r="E197" s="3"/>
      <c r="F197" s="3"/>
      <c r="G197" s="3"/>
      <c r="H197" s="5">
        <f>H190+H195+H196</f>
        <v>116.58459999999997</v>
      </c>
      <c r="I197" s="10"/>
    </row>
    <row r="198" spans="1:9" x14ac:dyDescent="0.2">
      <c r="A198" s="1"/>
      <c r="B198" s="1"/>
      <c r="C198" s="1"/>
      <c r="E198" s="1"/>
      <c r="F198" s="1"/>
      <c r="G198" s="1"/>
      <c r="H198" s="1"/>
    </row>
    <row r="199" spans="1:9" ht="20.25" x14ac:dyDescent="0.25">
      <c r="A199" s="2"/>
      <c r="B199" s="5"/>
      <c r="C199" s="1"/>
      <c r="E199" s="1"/>
      <c r="F199" s="1"/>
      <c r="G199" s="12"/>
      <c r="H199" s="12"/>
    </row>
    <row r="200" spans="1:9" x14ac:dyDescent="0.2">
      <c r="A200" s="1"/>
      <c r="B200" s="1"/>
      <c r="C200" s="1"/>
      <c r="E200" s="1"/>
      <c r="F200" s="1"/>
      <c r="G200" s="1"/>
      <c r="H200" s="1"/>
    </row>
    <row r="201" spans="1:9" ht="35.25" customHeight="1" x14ac:dyDescent="0.55000000000000004">
      <c r="A201" s="27" t="s">
        <v>163</v>
      </c>
      <c r="B201" s="14"/>
      <c r="C201" s="14"/>
      <c r="E201" s="1"/>
      <c r="F201" s="1"/>
      <c r="G201" s="1"/>
      <c r="H201" s="1"/>
    </row>
    <row r="202" spans="1:9" ht="30" x14ac:dyDescent="0.25">
      <c r="A202" s="2" t="s">
        <v>62</v>
      </c>
      <c r="B202" s="2" t="s">
        <v>126</v>
      </c>
      <c r="C202" s="1"/>
      <c r="D202" s="20" t="s">
        <v>1</v>
      </c>
      <c r="E202" s="3"/>
      <c r="F202" s="6" t="s">
        <v>105</v>
      </c>
      <c r="G202" s="3" t="s">
        <v>4</v>
      </c>
      <c r="H202" s="3" t="s">
        <v>5</v>
      </c>
    </row>
    <row r="203" spans="1:9" x14ac:dyDescent="0.2">
      <c r="A203" s="1" t="s">
        <v>127</v>
      </c>
      <c r="B203" s="24" t="s">
        <v>64</v>
      </c>
      <c r="C203" s="1" t="s">
        <v>164</v>
      </c>
      <c r="D203" s="21">
        <v>22.02</v>
      </c>
      <c r="E203" s="35">
        <v>23</v>
      </c>
      <c r="F203" s="3">
        <f>D203*23</f>
        <v>506.46</v>
      </c>
      <c r="G203" s="3">
        <f t="shared" ref="G203:G210" si="27">F203*0.04</f>
        <v>20.258399999999998</v>
      </c>
      <c r="H203" s="3">
        <f>F203+G203</f>
        <v>526.71839999999997</v>
      </c>
    </row>
    <row r="204" spans="1:9" x14ac:dyDescent="0.2">
      <c r="A204" s="1" t="s">
        <v>129</v>
      </c>
      <c r="B204" s="24" t="s">
        <v>64</v>
      </c>
      <c r="C204" s="1" t="s">
        <v>165</v>
      </c>
      <c r="D204" s="21">
        <v>22.02</v>
      </c>
      <c r="E204" s="35">
        <v>23</v>
      </c>
      <c r="F204" s="3">
        <f t="shared" ref="F204:F209" si="28">D204*23</f>
        <v>506.46</v>
      </c>
      <c r="G204" s="3">
        <f t="shared" si="27"/>
        <v>20.258399999999998</v>
      </c>
      <c r="H204" s="3">
        <f t="shared" ref="H204:H209" si="29">F204+G204</f>
        <v>526.71839999999997</v>
      </c>
    </row>
    <row r="205" spans="1:9" x14ac:dyDescent="0.2">
      <c r="A205" s="1" t="s">
        <v>166</v>
      </c>
      <c r="B205" s="24" t="s">
        <v>64</v>
      </c>
      <c r="C205" s="25" t="s">
        <v>167</v>
      </c>
      <c r="D205" s="21">
        <v>23.85</v>
      </c>
      <c r="E205" s="35">
        <v>23</v>
      </c>
      <c r="F205" s="3">
        <f t="shared" si="28"/>
        <v>548.55000000000007</v>
      </c>
      <c r="G205" s="3">
        <f t="shared" si="27"/>
        <v>21.942000000000004</v>
      </c>
      <c r="H205" s="3">
        <f t="shared" si="29"/>
        <v>570.49200000000008</v>
      </c>
    </row>
    <row r="206" spans="1:9" x14ac:dyDescent="0.2">
      <c r="A206" s="1" t="s">
        <v>133</v>
      </c>
      <c r="B206" s="24" t="s">
        <v>134</v>
      </c>
      <c r="C206" s="1" t="s">
        <v>168</v>
      </c>
      <c r="D206" s="21">
        <v>15.05</v>
      </c>
      <c r="E206" s="35">
        <v>23</v>
      </c>
      <c r="F206" s="3">
        <f t="shared" si="28"/>
        <v>346.15000000000003</v>
      </c>
      <c r="G206" s="3">
        <f t="shared" si="27"/>
        <v>13.846000000000002</v>
      </c>
      <c r="H206" s="3">
        <f t="shared" si="29"/>
        <v>359.99600000000004</v>
      </c>
    </row>
    <row r="207" spans="1:9" x14ac:dyDescent="0.2">
      <c r="A207" s="1" t="s">
        <v>136</v>
      </c>
      <c r="B207" s="1" t="s">
        <v>64</v>
      </c>
      <c r="C207" s="1" t="s">
        <v>169</v>
      </c>
      <c r="D207" s="21">
        <v>13.51</v>
      </c>
      <c r="E207" s="35">
        <v>23</v>
      </c>
      <c r="F207" s="3">
        <f t="shared" si="28"/>
        <v>310.73</v>
      </c>
      <c r="G207" s="3">
        <f t="shared" si="27"/>
        <v>12.429200000000002</v>
      </c>
      <c r="H207" s="3">
        <f t="shared" si="29"/>
        <v>323.1592</v>
      </c>
    </row>
    <row r="208" spans="1:9" x14ac:dyDescent="0.2">
      <c r="A208" s="1" t="s">
        <v>138</v>
      </c>
      <c r="B208" s="1" t="s">
        <v>24</v>
      </c>
      <c r="C208" s="1" t="s">
        <v>170</v>
      </c>
      <c r="D208" s="21">
        <v>16.25</v>
      </c>
      <c r="E208" s="35">
        <v>23</v>
      </c>
      <c r="F208" s="3">
        <f t="shared" si="28"/>
        <v>373.75</v>
      </c>
      <c r="G208" s="3">
        <f t="shared" si="27"/>
        <v>14.950000000000001</v>
      </c>
      <c r="H208" s="3">
        <f t="shared" si="29"/>
        <v>388.7</v>
      </c>
    </row>
    <row r="209" spans="1:8" x14ac:dyDescent="0.2">
      <c r="A209" s="1" t="s">
        <v>140</v>
      </c>
      <c r="B209" s="1" t="s">
        <v>64</v>
      </c>
      <c r="C209" s="25"/>
      <c r="E209" s="35"/>
      <c r="F209" s="3">
        <f t="shared" si="28"/>
        <v>0</v>
      </c>
      <c r="G209" s="3">
        <f t="shared" si="27"/>
        <v>0</v>
      </c>
      <c r="H209" s="3">
        <f t="shared" si="29"/>
        <v>0</v>
      </c>
    </row>
    <row r="210" spans="1:8" x14ac:dyDescent="0.2">
      <c r="A210" s="1" t="s">
        <v>141</v>
      </c>
      <c r="B210" s="1"/>
      <c r="C210" s="3"/>
      <c r="E210" s="3"/>
      <c r="F210" s="3"/>
      <c r="G210" s="3">
        <f t="shared" si="27"/>
        <v>0</v>
      </c>
      <c r="H210" s="3">
        <f>F210+G210</f>
        <v>0</v>
      </c>
    </row>
    <row r="211" spans="1:8" ht="15.75" x14ac:dyDescent="0.25">
      <c r="A211" s="2"/>
      <c r="B211" s="2"/>
      <c r="C211" s="29" t="s">
        <v>45</v>
      </c>
      <c r="D211" s="22">
        <f>SUM(D203:D210)</f>
        <v>112.7</v>
      </c>
      <c r="E211" s="22"/>
      <c r="F211" s="22">
        <f>SUM(F203:F210)</f>
        <v>2592.1000000000004</v>
      </c>
      <c r="G211" s="22">
        <f>SUM(G203:G210)</f>
        <v>103.68400000000001</v>
      </c>
      <c r="H211" s="22">
        <f>SUM(H203:H210)</f>
        <v>2695.7840000000001</v>
      </c>
    </row>
    <row r="212" spans="1:8" x14ac:dyDescent="0.2">
      <c r="E212" s="3"/>
      <c r="F212" s="3"/>
      <c r="G212" s="3"/>
      <c r="H212" s="3"/>
    </row>
    <row r="213" spans="1:8" ht="60" x14ac:dyDescent="0.25">
      <c r="A213" s="11" t="s">
        <v>73</v>
      </c>
      <c r="B213" s="1"/>
      <c r="C213" s="1"/>
      <c r="D213" s="20" t="s">
        <v>1</v>
      </c>
      <c r="E213" s="3" t="s">
        <v>2</v>
      </c>
      <c r="F213" s="6" t="s">
        <v>3</v>
      </c>
      <c r="G213" s="3" t="s">
        <v>4</v>
      </c>
      <c r="H213" s="3" t="s">
        <v>5</v>
      </c>
    </row>
    <row r="214" spans="1:8" x14ac:dyDescent="0.2">
      <c r="A214" s="1" t="s">
        <v>138</v>
      </c>
      <c r="B214" s="1" t="s">
        <v>24</v>
      </c>
      <c r="C214" s="1" t="s">
        <v>171</v>
      </c>
      <c r="D214" s="21">
        <v>13.94</v>
      </c>
      <c r="E214" s="3">
        <f t="shared" ref="E214:E225" si="30">D214*0.1</f>
        <v>1.3940000000000001</v>
      </c>
      <c r="F214" s="3">
        <f>D214-E214</f>
        <v>12.545999999999999</v>
      </c>
      <c r="G214" s="3">
        <f t="shared" ref="G214:G224" si="31">F214*0.04</f>
        <v>0.50183999999999995</v>
      </c>
      <c r="H214" s="3">
        <f>F214+G214</f>
        <v>13.047839999999999</v>
      </c>
    </row>
    <row r="215" spans="1:8" x14ac:dyDescent="0.2">
      <c r="A215" s="1" t="s">
        <v>142</v>
      </c>
      <c r="B215" s="24" t="s">
        <v>64</v>
      </c>
      <c r="C215" s="1" t="s">
        <v>172</v>
      </c>
      <c r="D215" s="21">
        <v>17.600000000000001</v>
      </c>
      <c r="E215" s="3">
        <f t="shared" si="30"/>
        <v>1.7600000000000002</v>
      </c>
      <c r="F215" s="3">
        <f t="shared" ref="F215:F224" si="32">D215-E215</f>
        <v>15.840000000000002</v>
      </c>
      <c r="G215" s="3">
        <f t="shared" si="31"/>
        <v>0.63360000000000005</v>
      </c>
      <c r="H215" s="3">
        <f t="shared" ref="H215:H224" si="33">F215+G215</f>
        <v>16.473600000000001</v>
      </c>
    </row>
    <row r="216" spans="1:8" x14ac:dyDescent="0.2">
      <c r="A216" s="1" t="s">
        <v>138</v>
      </c>
      <c r="B216" s="1" t="s">
        <v>24</v>
      </c>
      <c r="C216" s="1" t="s">
        <v>173</v>
      </c>
      <c r="D216" s="21">
        <v>6.68</v>
      </c>
      <c r="E216" s="3">
        <f t="shared" si="30"/>
        <v>0.66800000000000004</v>
      </c>
      <c r="F216" s="3">
        <f t="shared" si="32"/>
        <v>6.0119999999999996</v>
      </c>
      <c r="G216" s="3">
        <f t="shared" si="31"/>
        <v>0.24048</v>
      </c>
      <c r="H216" s="3">
        <f t="shared" si="33"/>
        <v>6.2524799999999994</v>
      </c>
    </row>
    <row r="217" spans="1:8" x14ac:dyDescent="0.2">
      <c r="A217" s="1" t="s">
        <v>146</v>
      </c>
      <c r="B217" s="1" t="s">
        <v>64</v>
      </c>
      <c r="C217" s="25" t="s">
        <v>174</v>
      </c>
      <c r="D217" s="21">
        <v>18.61</v>
      </c>
      <c r="E217" s="3">
        <f t="shared" si="30"/>
        <v>1.861</v>
      </c>
      <c r="F217" s="3">
        <f t="shared" si="32"/>
        <v>16.748999999999999</v>
      </c>
      <c r="G217" s="3">
        <f t="shared" si="31"/>
        <v>0.66996</v>
      </c>
      <c r="H217" s="3">
        <f t="shared" si="33"/>
        <v>17.418959999999998</v>
      </c>
    </row>
    <row r="218" spans="1:8" x14ac:dyDescent="0.2">
      <c r="A218" s="1" t="s">
        <v>175</v>
      </c>
      <c r="B218" s="1" t="s">
        <v>64</v>
      </c>
      <c r="C218" s="1"/>
      <c r="D218" s="21">
        <v>4.71</v>
      </c>
      <c r="E218" s="3">
        <f t="shared" si="30"/>
        <v>0.47100000000000003</v>
      </c>
      <c r="F218" s="3">
        <f t="shared" si="32"/>
        <v>4.2389999999999999</v>
      </c>
      <c r="G218" s="3">
        <f t="shared" si="31"/>
        <v>0.16955999999999999</v>
      </c>
      <c r="H218" s="3">
        <f t="shared" si="33"/>
        <v>4.4085599999999996</v>
      </c>
    </row>
    <row r="219" spans="1:8" x14ac:dyDescent="0.2">
      <c r="A219" s="1" t="s">
        <v>176</v>
      </c>
      <c r="B219" s="1" t="s">
        <v>64</v>
      </c>
      <c r="C219" s="1"/>
      <c r="D219" s="21">
        <v>4.71</v>
      </c>
      <c r="E219" s="3">
        <f t="shared" si="30"/>
        <v>0.47100000000000003</v>
      </c>
      <c r="F219" s="3">
        <f t="shared" si="32"/>
        <v>4.2389999999999999</v>
      </c>
      <c r="G219" s="3">
        <f t="shared" si="31"/>
        <v>0.16955999999999999</v>
      </c>
      <c r="H219" s="3">
        <f t="shared" si="33"/>
        <v>4.4085599999999996</v>
      </c>
    </row>
    <row r="220" spans="1:8" x14ac:dyDescent="0.2">
      <c r="A220" s="1" t="s">
        <v>177</v>
      </c>
      <c r="B220" s="1" t="s">
        <v>64</v>
      </c>
      <c r="C220" s="1" t="s">
        <v>178</v>
      </c>
      <c r="D220" s="21">
        <v>12.88</v>
      </c>
      <c r="E220" s="3">
        <f t="shared" si="30"/>
        <v>1.2880000000000003</v>
      </c>
      <c r="F220" s="3">
        <f t="shared" si="32"/>
        <v>11.592000000000001</v>
      </c>
      <c r="G220" s="3">
        <f t="shared" si="31"/>
        <v>0.46368000000000004</v>
      </c>
      <c r="H220" s="3">
        <f t="shared" si="33"/>
        <v>12.055680000000001</v>
      </c>
    </row>
    <row r="221" spans="1:8" x14ac:dyDescent="0.2">
      <c r="A221" s="1" t="s">
        <v>158</v>
      </c>
      <c r="B221" s="1" t="s">
        <v>64</v>
      </c>
      <c r="C221" s="1" t="s">
        <v>179</v>
      </c>
      <c r="D221" s="21">
        <v>2.6</v>
      </c>
      <c r="E221" s="3">
        <f t="shared" si="30"/>
        <v>0.26</v>
      </c>
      <c r="F221" s="3">
        <f t="shared" si="32"/>
        <v>2.34</v>
      </c>
      <c r="G221" s="3">
        <f t="shared" si="31"/>
        <v>9.3600000000000003E-2</v>
      </c>
      <c r="H221" s="3">
        <f t="shared" si="33"/>
        <v>2.4335999999999998</v>
      </c>
    </row>
    <row r="222" spans="1:8" x14ac:dyDescent="0.2">
      <c r="A222" s="1" t="s">
        <v>158</v>
      </c>
      <c r="B222" s="1" t="s">
        <v>64</v>
      </c>
      <c r="C222" s="1" t="s">
        <v>180</v>
      </c>
      <c r="D222" s="21">
        <v>2.6</v>
      </c>
      <c r="E222" s="3">
        <f t="shared" si="30"/>
        <v>0.26</v>
      </c>
      <c r="F222" s="3">
        <f t="shared" si="32"/>
        <v>2.34</v>
      </c>
      <c r="G222" s="3">
        <f t="shared" si="31"/>
        <v>9.3600000000000003E-2</v>
      </c>
      <c r="H222" s="3">
        <f t="shared" si="33"/>
        <v>2.4335999999999998</v>
      </c>
    </row>
    <row r="223" spans="1:8" x14ac:dyDescent="0.2">
      <c r="A223" s="1" t="s">
        <v>158</v>
      </c>
      <c r="B223" s="1" t="s">
        <v>64</v>
      </c>
      <c r="C223" s="1" t="s">
        <v>181</v>
      </c>
      <c r="D223" s="21">
        <v>2.6</v>
      </c>
      <c r="E223" s="3">
        <f t="shared" si="30"/>
        <v>0.26</v>
      </c>
      <c r="F223" s="3">
        <f t="shared" si="32"/>
        <v>2.34</v>
      </c>
      <c r="G223" s="3">
        <f t="shared" si="31"/>
        <v>9.3600000000000003E-2</v>
      </c>
      <c r="H223" s="3">
        <f t="shared" si="33"/>
        <v>2.4335999999999998</v>
      </c>
    </row>
    <row r="224" spans="1:8" x14ac:dyDescent="0.2">
      <c r="A224" s="1" t="s">
        <v>97</v>
      </c>
      <c r="B224" s="1" t="s">
        <v>160</v>
      </c>
      <c r="C224" s="1"/>
      <c r="D224" s="21">
        <v>4.91</v>
      </c>
      <c r="E224" s="3">
        <f t="shared" si="30"/>
        <v>0.49100000000000005</v>
      </c>
      <c r="F224" s="3">
        <f t="shared" si="32"/>
        <v>4.4190000000000005</v>
      </c>
      <c r="G224" s="3">
        <f t="shared" si="31"/>
        <v>0.17676000000000003</v>
      </c>
      <c r="H224" s="3">
        <f t="shared" si="33"/>
        <v>4.5957600000000003</v>
      </c>
    </row>
    <row r="225" spans="1:8" ht="15.75" x14ac:dyDescent="0.25">
      <c r="A225" s="1"/>
      <c r="B225" s="1"/>
      <c r="C225" s="29" t="s">
        <v>45</v>
      </c>
      <c r="D225" s="22">
        <f>SUM(D214:D224)</f>
        <v>91.839999999999975</v>
      </c>
      <c r="E225" s="5">
        <f t="shared" si="30"/>
        <v>9.1839999999999975</v>
      </c>
      <c r="F225" s="22">
        <f>SUM(F214:F224)</f>
        <v>82.656000000000006</v>
      </c>
      <c r="G225" s="22">
        <f>SUM(G214:G224)</f>
        <v>3.3062399999999998</v>
      </c>
      <c r="H225" s="22">
        <f>SUM(H214:H224)</f>
        <v>85.962239999999994</v>
      </c>
    </row>
    <row r="226" spans="1:8" x14ac:dyDescent="0.2">
      <c r="A226" s="1"/>
      <c r="B226" s="1"/>
      <c r="C226" s="1"/>
      <c r="E226" s="1"/>
      <c r="F226" s="1"/>
      <c r="G226" s="1"/>
      <c r="H226" s="1"/>
    </row>
    <row r="227" spans="1:8" ht="60" x14ac:dyDescent="0.2">
      <c r="A227" s="1"/>
      <c r="B227" s="1"/>
      <c r="C227" s="1"/>
      <c r="D227" s="20" t="s">
        <v>1</v>
      </c>
      <c r="E227" s="3" t="s">
        <v>2</v>
      </c>
      <c r="F227" s="6" t="s">
        <v>3</v>
      </c>
      <c r="G227" s="3" t="s">
        <v>98</v>
      </c>
      <c r="H227" s="3" t="s">
        <v>5</v>
      </c>
    </row>
    <row r="228" spans="1:8" x14ac:dyDescent="0.2">
      <c r="A228" s="1" t="s">
        <v>7</v>
      </c>
      <c r="B228" s="1" t="s">
        <v>182</v>
      </c>
      <c r="C228" s="1"/>
      <c r="D228" s="21">
        <v>1</v>
      </c>
      <c r="E228" s="3">
        <f>D228*0.1</f>
        <v>0.1</v>
      </c>
      <c r="F228" s="3">
        <f>D228-E228</f>
        <v>0.9</v>
      </c>
      <c r="G228" s="3">
        <f>F228*0.16</f>
        <v>0.14400000000000002</v>
      </c>
      <c r="H228" s="3">
        <f>F228+G228</f>
        <v>1.044</v>
      </c>
    </row>
    <row r="229" spans="1:8" x14ac:dyDescent="0.2">
      <c r="A229" s="1"/>
      <c r="B229" s="1" t="s">
        <v>183</v>
      </c>
      <c r="C229" s="1"/>
      <c r="D229" s="21">
        <v>0.75</v>
      </c>
      <c r="E229" s="3">
        <f>D229*0.1</f>
        <v>7.5000000000000011E-2</v>
      </c>
      <c r="F229" s="3">
        <f>D229-E229</f>
        <v>0.67500000000000004</v>
      </c>
      <c r="G229" s="3">
        <f>F229*0.16</f>
        <v>0.10800000000000001</v>
      </c>
      <c r="H229" s="3">
        <f>F229+G229</f>
        <v>0.78300000000000003</v>
      </c>
    </row>
    <row r="230" spans="1:8" ht="15.75" x14ac:dyDescent="0.25">
      <c r="A230" s="1"/>
      <c r="B230" s="1"/>
      <c r="C230" s="2" t="s">
        <v>184</v>
      </c>
      <c r="D230" s="22">
        <f>SUM(D228:D229)</f>
        <v>1.75</v>
      </c>
      <c r="E230" s="22">
        <f>SUM(E228:E229)</f>
        <v>0.17500000000000002</v>
      </c>
      <c r="F230" s="22">
        <f>SUM(F228:F229)</f>
        <v>1.5750000000000002</v>
      </c>
      <c r="G230" s="22">
        <f>SUM(G228:G229)</f>
        <v>0.252</v>
      </c>
      <c r="H230" s="22">
        <f>SUM(H228:H229)</f>
        <v>1.827</v>
      </c>
    </row>
    <row r="231" spans="1:8" ht="15.75" x14ac:dyDescent="0.2">
      <c r="A231" s="1" t="s">
        <v>27</v>
      </c>
      <c r="B231" s="1"/>
      <c r="C231" s="1"/>
      <c r="E231" s="1"/>
      <c r="F231" s="1"/>
      <c r="G231" s="5"/>
      <c r="H231" s="5">
        <v>22</v>
      </c>
    </row>
    <row r="232" spans="1:8" ht="15.75" x14ac:dyDescent="0.25">
      <c r="A232" s="1"/>
      <c r="B232" s="1"/>
      <c r="C232" s="28" t="s">
        <v>103</v>
      </c>
      <c r="D232" s="22">
        <f>D230+D225</f>
        <v>93.589999999999975</v>
      </c>
      <c r="E232" s="22">
        <f>E230+E225</f>
        <v>9.3589999999999982</v>
      </c>
      <c r="F232" s="22">
        <f>F230+F225</f>
        <v>84.231000000000009</v>
      </c>
      <c r="G232" s="22">
        <f>G230+G225</f>
        <v>3.5582399999999996</v>
      </c>
      <c r="H232" s="22">
        <f>H230+H225+H231</f>
        <v>109.78923999999999</v>
      </c>
    </row>
    <row r="233" spans="1:8" x14ac:dyDescent="0.2">
      <c r="A233" s="1"/>
      <c r="B233" s="1"/>
      <c r="C233" s="1"/>
      <c r="E233" s="1"/>
      <c r="F233" s="1"/>
      <c r="G233" s="1"/>
      <c r="H233" s="1"/>
    </row>
    <row r="234" spans="1:8" ht="25.5" customHeight="1" x14ac:dyDescent="0.55000000000000004">
      <c r="A234" s="1"/>
      <c r="B234" s="1"/>
      <c r="C234" s="1"/>
      <c r="E234" s="1"/>
      <c r="F234" s="1"/>
      <c r="G234" s="14"/>
      <c r="H234" s="14"/>
    </row>
    <row r="235" spans="1:8" x14ac:dyDescent="0.2">
      <c r="A235" s="1"/>
      <c r="B235" s="1"/>
      <c r="C235" s="1"/>
      <c r="E235" s="1"/>
      <c r="F235" s="1"/>
      <c r="G235" s="1"/>
      <c r="H235" s="1"/>
    </row>
    <row r="236" spans="1:8" x14ac:dyDescent="0.2">
      <c r="A236" s="1"/>
      <c r="B236" s="1"/>
      <c r="C236" s="1"/>
      <c r="E236" s="1"/>
      <c r="F236" s="1"/>
      <c r="G236" s="1"/>
      <c r="H236" s="1"/>
    </row>
    <row r="237" spans="1:8" x14ac:dyDescent="0.2">
      <c r="A237" s="1"/>
      <c r="B237" s="1"/>
      <c r="C237" s="1"/>
      <c r="E237" s="1"/>
      <c r="F237" s="1"/>
      <c r="G237" s="1"/>
      <c r="H237" s="1"/>
    </row>
    <row r="238" spans="1:8" x14ac:dyDescent="0.2">
      <c r="A238" s="1"/>
      <c r="B238" s="1"/>
      <c r="C238" s="1"/>
      <c r="E238" s="1"/>
      <c r="F238" s="1"/>
      <c r="G238" s="1"/>
      <c r="H238" s="1"/>
    </row>
    <row r="239" spans="1:8" x14ac:dyDescent="0.2">
      <c r="A239" s="1"/>
      <c r="B239" s="1"/>
      <c r="C239" s="1"/>
      <c r="E239" s="1"/>
      <c r="F239" s="1"/>
      <c r="G239" s="1"/>
      <c r="H239" s="1"/>
    </row>
    <row r="240" spans="1:8" x14ac:dyDescent="0.2">
      <c r="A240" s="1"/>
      <c r="B240" s="1"/>
      <c r="C240" s="1"/>
      <c r="E240" s="1"/>
      <c r="F240" s="1"/>
      <c r="G240" s="1"/>
      <c r="H240" s="1"/>
    </row>
    <row r="241" spans="1:8" ht="37.5" customHeight="1" x14ac:dyDescent="0.2">
      <c r="A241" s="65" t="s">
        <v>185</v>
      </c>
      <c r="B241" s="65"/>
      <c r="C241" s="65"/>
      <c r="D241" s="20" t="s">
        <v>1</v>
      </c>
      <c r="E241" s="3"/>
      <c r="F241" s="6" t="s">
        <v>105</v>
      </c>
      <c r="G241" s="3" t="s">
        <v>4</v>
      </c>
      <c r="H241" s="3" t="s">
        <v>5</v>
      </c>
    </row>
    <row r="242" spans="1:8" ht="15.75" x14ac:dyDescent="0.25">
      <c r="A242" s="2" t="s">
        <v>62</v>
      </c>
      <c r="B242" s="2" t="s">
        <v>186</v>
      </c>
      <c r="C242" s="1"/>
      <c r="E242" s="3"/>
      <c r="F242" s="3"/>
      <c r="G242" s="3"/>
      <c r="H242" s="3"/>
    </row>
    <row r="243" spans="1:8" x14ac:dyDescent="0.2">
      <c r="A243" s="1" t="s">
        <v>187</v>
      </c>
      <c r="B243" s="1" t="s">
        <v>7</v>
      </c>
      <c r="C243" s="1" t="s">
        <v>188</v>
      </c>
      <c r="D243" s="21">
        <v>20</v>
      </c>
      <c r="E243" s="35">
        <v>4</v>
      </c>
      <c r="F243" s="3">
        <f>D243*4</f>
        <v>80</v>
      </c>
      <c r="G243" s="3">
        <f t="shared" ref="G243:G249" si="34">F243*0.04</f>
        <v>3.2</v>
      </c>
      <c r="H243" s="3">
        <f>F243+G243</f>
        <v>83.2</v>
      </c>
    </row>
    <row r="244" spans="1:8" x14ac:dyDescent="0.2">
      <c r="A244" s="1" t="s">
        <v>189</v>
      </c>
      <c r="B244" s="1" t="s">
        <v>64</v>
      </c>
      <c r="C244" s="1" t="s">
        <v>190</v>
      </c>
      <c r="D244" s="21">
        <v>18.89</v>
      </c>
      <c r="E244" s="35">
        <v>4</v>
      </c>
      <c r="F244" s="3">
        <f>D244*4</f>
        <v>75.56</v>
      </c>
      <c r="G244" s="3">
        <f t="shared" si="34"/>
        <v>3.0224000000000002</v>
      </c>
      <c r="H244" s="3">
        <f t="shared" ref="H244:H249" si="35">F244+G244</f>
        <v>78.582400000000007</v>
      </c>
    </row>
    <row r="245" spans="1:8" x14ac:dyDescent="0.2">
      <c r="A245" s="1" t="s">
        <v>191</v>
      </c>
      <c r="B245" s="1" t="s">
        <v>64</v>
      </c>
      <c r="C245" s="1" t="s">
        <v>192</v>
      </c>
      <c r="D245" s="21">
        <v>23.89</v>
      </c>
      <c r="E245" s="35">
        <v>4</v>
      </c>
      <c r="F245" s="3">
        <f>D245*4</f>
        <v>95.56</v>
      </c>
      <c r="G245" s="3">
        <f t="shared" si="34"/>
        <v>3.8224</v>
      </c>
      <c r="H245" s="3">
        <f t="shared" si="35"/>
        <v>99.382400000000004</v>
      </c>
    </row>
    <row r="246" spans="1:8" x14ac:dyDescent="0.2">
      <c r="A246" s="1" t="s">
        <v>136</v>
      </c>
      <c r="B246" s="1" t="s">
        <v>64</v>
      </c>
      <c r="C246" s="1" t="s">
        <v>193</v>
      </c>
      <c r="D246" s="21">
        <v>12.21</v>
      </c>
      <c r="E246" s="35">
        <v>4</v>
      </c>
      <c r="F246" s="3">
        <f>D246*4</f>
        <v>48.84</v>
      </c>
      <c r="G246" s="3">
        <f t="shared" si="34"/>
        <v>1.9536000000000002</v>
      </c>
      <c r="H246" s="3">
        <f t="shared" si="35"/>
        <v>50.793600000000005</v>
      </c>
    </row>
    <row r="247" spans="1:8" x14ac:dyDescent="0.2">
      <c r="A247" s="1" t="s">
        <v>23</v>
      </c>
      <c r="B247" s="1" t="s">
        <v>24</v>
      </c>
      <c r="C247" s="1" t="s">
        <v>194</v>
      </c>
      <c r="D247" s="21">
        <v>18.41</v>
      </c>
      <c r="E247" s="35">
        <v>4</v>
      </c>
      <c r="F247" s="3">
        <f>D247*4</f>
        <v>73.64</v>
      </c>
      <c r="G247" s="3">
        <f t="shared" si="34"/>
        <v>2.9456000000000002</v>
      </c>
      <c r="H247" s="3">
        <f>F247+G247</f>
        <v>76.585599999999999</v>
      </c>
    </row>
    <row r="248" spans="1:8" x14ac:dyDescent="0.2">
      <c r="A248" s="1" t="s">
        <v>140</v>
      </c>
      <c r="B248" s="1" t="s">
        <v>64</v>
      </c>
      <c r="C248" s="25" t="s">
        <v>195</v>
      </c>
      <c r="E248" s="3"/>
      <c r="F248" s="3">
        <f>D248</f>
        <v>0</v>
      </c>
      <c r="G248" s="3">
        <f t="shared" si="34"/>
        <v>0</v>
      </c>
      <c r="H248" s="3">
        <f t="shared" si="35"/>
        <v>0</v>
      </c>
    </row>
    <row r="249" spans="1:8" x14ac:dyDescent="0.2">
      <c r="A249" s="1" t="s">
        <v>141</v>
      </c>
      <c r="B249" s="1"/>
      <c r="C249" s="3"/>
      <c r="E249" s="3"/>
      <c r="F249" s="3">
        <f>D249</f>
        <v>0</v>
      </c>
      <c r="G249" s="3">
        <f t="shared" si="34"/>
        <v>0</v>
      </c>
      <c r="H249" s="3">
        <f t="shared" si="35"/>
        <v>0</v>
      </c>
    </row>
    <row r="250" spans="1:8" x14ac:dyDescent="0.2">
      <c r="A250" s="1"/>
      <c r="B250" s="1"/>
      <c r="C250" s="3"/>
      <c r="E250" s="3"/>
      <c r="F250" s="3">
        <f>D250</f>
        <v>0</v>
      </c>
      <c r="G250" s="3"/>
      <c r="H250" s="3"/>
    </row>
    <row r="251" spans="1:8" ht="15.75" x14ac:dyDescent="0.25">
      <c r="A251" s="1"/>
      <c r="B251" s="1"/>
      <c r="C251" s="29" t="s">
        <v>45</v>
      </c>
      <c r="D251" s="22">
        <f>SUM(D243:D249)</f>
        <v>93.4</v>
      </c>
      <c r="E251" s="22"/>
      <c r="F251" s="5">
        <f>SUM(F243:F248)</f>
        <v>373.6</v>
      </c>
      <c r="G251" s="22">
        <f>SUM(G243:G249)</f>
        <v>14.944000000000001</v>
      </c>
      <c r="H251" s="22">
        <f>SUM(H243:H249)</f>
        <v>388.54400000000004</v>
      </c>
    </row>
    <row r="252" spans="1:8" x14ac:dyDescent="0.2">
      <c r="A252" s="1"/>
      <c r="B252" s="1"/>
      <c r="C252" s="1"/>
      <c r="E252" s="3"/>
      <c r="F252" s="3"/>
      <c r="G252" s="3"/>
      <c r="H252" s="3"/>
    </row>
    <row r="253" spans="1:8" x14ac:dyDescent="0.2">
      <c r="A253" s="1"/>
      <c r="B253" s="1"/>
      <c r="C253" s="1"/>
      <c r="E253" s="3"/>
      <c r="F253" s="3"/>
      <c r="G253" s="3"/>
      <c r="H253" s="3"/>
    </row>
    <row r="254" spans="1:8" ht="60" x14ac:dyDescent="0.25">
      <c r="A254" s="11" t="s">
        <v>73</v>
      </c>
      <c r="B254" s="1"/>
      <c r="C254" s="1"/>
      <c r="D254" s="20" t="s">
        <v>1</v>
      </c>
      <c r="E254" s="3" t="s">
        <v>2</v>
      </c>
      <c r="F254" s="6" t="s">
        <v>3</v>
      </c>
      <c r="G254" s="3" t="s">
        <v>4</v>
      </c>
      <c r="H254" s="3" t="s">
        <v>5</v>
      </c>
    </row>
    <row r="255" spans="1:8" x14ac:dyDescent="0.2">
      <c r="A255" s="1" t="s">
        <v>196</v>
      </c>
      <c r="B255" s="24" t="s">
        <v>64</v>
      </c>
      <c r="C255" s="1" t="s">
        <v>197</v>
      </c>
      <c r="D255" s="21">
        <v>13.03</v>
      </c>
      <c r="E255" s="3">
        <f t="shared" ref="E255:E266" si="36">D255*0.1</f>
        <v>1.3029999999999999</v>
      </c>
      <c r="F255" s="3">
        <f t="shared" ref="F255:F264" si="37">D255-E255</f>
        <v>11.727</v>
      </c>
      <c r="G255" s="3">
        <f t="shared" ref="G255:G265" si="38">F255*0.04</f>
        <v>0.46908</v>
      </c>
      <c r="H255" s="3">
        <f t="shared" ref="H255:H264" si="39">F255+G255</f>
        <v>12.19608</v>
      </c>
    </row>
    <row r="256" spans="1:8" x14ac:dyDescent="0.2">
      <c r="A256" s="1" t="s">
        <v>69</v>
      </c>
      <c r="B256" s="24" t="s">
        <v>198</v>
      </c>
      <c r="C256" s="1" t="s">
        <v>199</v>
      </c>
      <c r="E256" s="3">
        <f t="shared" si="36"/>
        <v>0</v>
      </c>
      <c r="F256" s="3">
        <f t="shared" si="37"/>
        <v>0</v>
      </c>
      <c r="G256" s="3">
        <f t="shared" si="38"/>
        <v>0</v>
      </c>
      <c r="H256" s="3">
        <f t="shared" si="39"/>
        <v>0</v>
      </c>
    </row>
    <row r="257" spans="1:8" x14ac:dyDescent="0.2">
      <c r="A257" s="1" t="s">
        <v>138</v>
      </c>
      <c r="B257" s="1" t="s">
        <v>24</v>
      </c>
      <c r="C257" s="1" t="s">
        <v>200</v>
      </c>
      <c r="D257" s="21">
        <v>11.15</v>
      </c>
      <c r="E257" s="3">
        <f t="shared" si="36"/>
        <v>1.115</v>
      </c>
      <c r="F257" s="3">
        <f t="shared" si="37"/>
        <v>10.035</v>
      </c>
      <c r="G257" s="3">
        <f t="shared" si="38"/>
        <v>0.40140000000000003</v>
      </c>
      <c r="H257" s="3">
        <f t="shared" si="39"/>
        <v>10.436400000000001</v>
      </c>
    </row>
    <row r="258" spans="1:8" x14ac:dyDescent="0.2">
      <c r="A258" s="1" t="s">
        <v>138</v>
      </c>
      <c r="B258" s="1" t="s">
        <v>24</v>
      </c>
      <c r="C258" s="1" t="s">
        <v>201</v>
      </c>
      <c r="D258" s="21">
        <v>6.44</v>
      </c>
      <c r="E258" s="3">
        <f t="shared" si="36"/>
        <v>0.64400000000000013</v>
      </c>
      <c r="F258" s="3">
        <f t="shared" si="37"/>
        <v>5.7960000000000003</v>
      </c>
      <c r="G258" s="3">
        <f t="shared" si="38"/>
        <v>0.23184000000000002</v>
      </c>
      <c r="H258" s="3">
        <f t="shared" si="39"/>
        <v>6.0278400000000003</v>
      </c>
    </row>
    <row r="259" spans="1:8" x14ac:dyDescent="0.2">
      <c r="A259" s="1" t="s">
        <v>202</v>
      </c>
      <c r="B259" s="1" t="s">
        <v>64</v>
      </c>
      <c r="C259" s="1" t="s">
        <v>203</v>
      </c>
      <c r="D259" s="21">
        <v>16.59</v>
      </c>
      <c r="E259" s="3">
        <f t="shared" si="36"/>
        <v>1.659</v>
      </c>
      <c r="F259" s="3">
        <f>D259-E259</f>
        <v>14.930999999999999</v>
      </c>
      <c r="G259" s="3">
        <f t="shared" si="38"/>
        <v>0.59723999999999999</v>
      </c>
      <c r="H259" s="3">
        <f>F259+G259</f>
        <v>15.528239999999998</v>
      </c>
    </row>
    <row r="260" spans="1:8" x14ac:dyDescent="0.2">
      <c r="A260" s="1" t="s">
        <v>204</v>
      </c>
      <c r="B260" s="1" t="s">
        <v>64</v>
      </c>
      <c r="C260" s="25" t="s">
        <v>205</v>
      </c>
      <c r="E260" s="3">
        <f t="shared" si="36"/>
        <v>0</v>
      </c>
      <c r="F260" s="3">
        <f>D260-E260</f>
        <v>0</v>
      </c>
      <c r="G260" s="3">
        <f t="shared" si="38"/>
        <v>0</v>
      </c>
      <c r="H260" s="3">
        <f>F260+G260</f>
        <v>0</v>
      </c>
    </row>
    <row r="261" spans="1:8" x14ac:dyDescent="0.2">
      <c r="A261" s="1" t="s">
        <v>148</v>
      </c>
      <c r="B261" s="1" t="s">
        <v>64</v>
      </c>
      <c r="C261" s="1" t="s">
        <v>206</v>
      </c>
      <c r="D261" s="21">
        <v>7.55</v>
      </c>
      <c r="E261" s="3">
        <f t="shared" si="36"/>
        <v>0.755</v>
      </c>
      <c r="F261" s="3">
        <f t="shared" si="37"/>
        <v>6.7949999999999999</v>
      </c>
      <c r="G261" s="3">
        <f t="shared" si="38"/>
        <v>0.27179999999999999</v>
      </c>
      <c r="H261" s="3">
        <f t="shared" si="39"/>
        <v>7.0667999999999997</v>
      </c>
    </row>
    <row r="262" spans="1:8" x14ac:dyDescent="0.2">
      <c r="A262" s="1" t="s">
        <v>158</v>
      </c>
      <c r="B262" s="1" t="s">
        <v>64</v>
      </c>
      <c r="C262" s="1" t="s">
        <v>207</v>
      </c>
      <c r="D262" s="21">
        <v>2.6</v>
      </c>
      <c r="E262" s="3">
        <f t="shared" si="36"/>
        <v>0.26</v>
      </c>
      <c r="F262" s="3">
        <f t="shared" si="37"/>
        <v>2.34</v>
      </c>
      <c r="G262" s="3">
        <f t="shared" si="38"/>
        <v>9.3600000000000003E-2</v>
      </c>
      <c r="H262" s="3">
        <f t="shared" si="39"/>
        <v>2.4335999999999998</v>
      </c>
    </row>
    <row r="263" spans="1:8" x14ac:dyDescent="0.2">
      <c r="A263" s="1" t="s">
        <v>158</v>
      </c>
      <c r="B263" s="1" t="s">
        <v>64</v>
      </c>
      <c r="C263" s="1" t="s">
        <v>208</v>
      </c>
      <c r="D263" s="21">
        <v>2.6</v>
      </c>
      <c r="E263" s="3">
        <f t="shared" si="36"/>
        <v>0.26</v>
      </c>
      <c r="F263" s="3">
        <f t="shared" si="37"/>
        <v>2.34</v>
      </c>
      <c r="G263" s="3">
        <f t="shared" si="38"/>
        <v>9.3600000000000003E-2</v>
      </c>
      <c r="H263" s="3">
        <f t="shared" si="39"/>
        <v>2.4335999999999998</v>
      </c>
    </row>
    <row r="264" spans="1:8" x14ac:dyDescent="0.2">
      <c r="A264" s="1" t="s">
        <v>158</v>
      </c>
      <c r="B264" s="1" t="s">
        <v>64</v>
      </c>
      <c r="C264" s="1" t="s">
        <v>209</v>
      </c>
      <c r="D264" s="21">
        <v>2.6</v>
      </c>
      <c r="E264" s="3">
        <f t="shared" si="36"/>
        <v>0.26</v>
      </c>
      <c r="F264" s="3">
        <f t="shared" si="37"/>
        <v>2.34</v>
      </c>
      <c r="G264" s="3">
        <f t="shared" si="38"/>
        <v>9.3600000000000003E-2</v>
      </c>
      <c r="H264" s="3">
        <f t="shared" si="39"/>
        <v>2.4335999999999998</v>
      </c>
    </row>
    <row r="265" spans="1:8" x14ac:dyDescent="0.2">
      <c r="A265" s="1" t="s">
        <v>97</v>
      </c>
      <c r="B265" s="1" t="s">
        <v>160</v>
      </c>
      <c r="C265" s="1"/>
      <c r="D265" s="21">
        <v>4.91</v>
      </c>
      <c r="E265" s="3">
        <f t="shared" si="36"/>
        <v>0.49100000000000005</v>
      </c>
      <c r="F265" s="3">
        <f>D265-E263</f>
        <v>4.6500000000000004</v>
      </c>
      <c r="G265" s="3">
        <f t="shared" si="38"/>
        <v>0.18600000000000003</v>
      </c>
      <c r="H265" s="3">
        <f>F265+G265</f>
        <v>4.8360000000000003</v>
      </c>
    </row>
    <row r="266" spans="1:8" x14ac:dyDescent="0.2">
      <c r="A266" s="1"/>
      <c r="B266" s="1"/>
      <c r="C266" s="1"/>
      <c r="E266" s="3">
        <f t="shared" si="36"/>
        <v>0</v>
      </c>
      <c r="F266" s="3"/>
      <c r="G266" s="3"/>
      <c r="H266" s="3"/>
    </row>
    <row r="267" spans="1:8" ht="17.25" customHeight="1" x14ac:dyDescent="0.25">
      <c r="A267" s="1"/>
      <c r="B267" s="1"/>
      <c r="C267" s="29" t="s">
        <v>45</v>
      </c>
      <c r="D267" s="22">
        <f>SUM(D255:D265)</f>
        <v>67.47</v>
      </c>
      <c r="E267" s="22">
        <f>SUM(E255:E265)</f>
        <v>6.746999999999999</v>
      </c>
      <c r="F267" s="22">
        <f>SUM(F255:F265)</f>
        <v>60.954000000000001</v>
      </c>
      <c r="G267" s="22">
        <f>SUM(G255:G265)</f>
        <v>2.4381599999999999</v>
      </c>
      <c r="H267" s="22">
        <f>SUM(H255:H265)</f>
        <v>63.392159999999997</v>
      </c>
    </row>
    <row r="268" spans="1:8" ht="15.75" x14ac:dyDescent="0.25">
      <c r="A268" s="1" t="s">
        <v>27</v>
      </c>
      <c r="B268" s="1"/>
      <c r="C268" s="2"/>
      <c r="E268" s="1"/>
      <c r="F268" s="2"/>
      <c r="G268" s="5">
        <f>F268*0.16</f>
        <v>0</v>
      </c>
      <c r="H268" s="5">
        <v>22</v>
      </c>
    </row>
    <row r="269" spans="1:8" ht="15.75" x14ac:dyDescent="0.25">
      <c r="A269" s="1"/>
      <c r="B269" s="1"/>
      <c r="C269" s="2"/>
      <c r="E269" s="1"/>
      <c r="F269" s="2"/>
      <c r="G269" s="5"/>
      <c r="H269" s="5"/>
    </row>
    <row r="270" spans="1:8" ht="15.75" x14ac:dyDescent="0.25">
      <c r="A270" s="1"/>
      <c r="B270" s="1"/>
      <c r="C270" s="2" t="s">
        <v>103</v>
      </c>
      <c r="E270" s="1"/>
      <c r="F270" s="1"/>
      <c r="G270" s="1"/>
      <c r="H270" s="2">
        <f>H267+H268</f>
        <v>85.39215999999999</v>
      </c>
    </row>
    <row r="271" spans="1:8" x14ac:dyDescent="0.2">
      <c r="A271" s="1"/>
      <c r="B271" s="1"/>
      <c r="C271" s="1"/>
      <c r="E271" s="1"/>
      <c r="F271" s="1"/>
      <c r="G271" s="1"/>
      <c r="H271" s="1"/>
    </row>
    <row r="272" spans="1:8" x14ac:dyDescent="0.2">
      <c r="A272" s="1"/>
      <c r="B272" s="1"/>
      <c r="C272" s="1"/>
      <c r="E272" s="1"/>
      <c r="F272" s="1"/>
      <c r="G272" s="1"/>
      <c r="H272" s="1"/>
    </row>
    <row r="273" spans="1:8" ht="36.75" customHeight="1" x14ac:dyDescent="0.2">
      <c r="A273" s="65" t="s">
        <v>210</v>
      </c>
      <c r="B273" s="65"/>
      <c r="C273" s="65"/>
      <c r="D273" s="20" t="s">
        <v>1</v>
      </c>
      <c r="E273" s="3"/>
      <c r="F273" s="6" t="s">
        <v>105</v>
      </c>
      <c r="G273" s="3" t="s">
        <v>4</v>
      </c>
      <c r="H273" s="3" t="s">
        <v>5</v>
      </c>
    </row>
    <row r="274" spans="1:8" ht="15.75" x14ac:dyDescent="0.25">
      <c r="A274" s="2" t="s">
        <v>62</v>
      </c>
      <c r="B274" s="2" t="s">
        <v>186</v>
      </c>
      <c r="C274" s="1"/>
      <c r="E274" s="3"/>
      <c r="F274" s="3"/>
      <c r="G274" s="3"/>
      <c r="H274" s="3"/>
    </row>
    <row r="275" spans="1:8" x14ac:dyDescent="0.2">
      <c r="A275" s="1" t="s">
        <v>187</v>
      </c>
      <c r="B275" s="1" t="s">
        <v>7</v>
      </c>
      <c r="C275" s="1" t="s">
        <v>211</v>
      </c>
      <c r="D275" s="21">
        <v>21.25</v>
      </c>
      <c r="E275" s="35">
        <v>5</v>
      </c>
      <c r="F275" s="3">
        <f>D275*5</f>
        <v>106.25</v>
      </c>
      <c r="G275" s="3">
        <f t="shared" ref="G275:G281" si="40">F275*0.04</f>
        <v>4.25</v>
      </c>
      <c r="H275" s="3">
        <f t="shared" ref="H275:H281" si="41">F275+G275</f>
        <v>110.5</v>
      </c>
    </row>
    <row r="276" spans="1:8" x14ac:dyDescent="0.2">
      <c r="A276" s="1" t="s">
        <v>189</v>
      </c>
      <c r="B276" s="1" t="s">
        <v>64</v>
      </c>
      <c r="C276" s="1" t="s">
        <v>212</v>
      </c>
      <c r="D276" s="21">
        <v>18.89</v>
      </c>
      <c r="E276" s="35">
        <v>5</v>
      </c>
      <c r="F276" s="3">
        <f>D276*5</f>
        <v>94.45</v>
      </c>
      <c r="G276" s="3">
        <f t="shared" si="40"/>
        <v>3.778</v>
      </c>
      <c r="H276" s="3">
        <f t="shared" si="41"/>
        <v>98.228000000000009</v>
      </c>
    </row>
    <row r="277" spans="1:8" x14ac:dyDescent="0.2">
      <c r="A277" s="1" t="s">
        <v>191</v>
      </c>
      <c r="B277" s="1" t="s">
        <v>64</v>
      </c>
      <c r="C277" s="1" t="s">
        <v>213</v>
      </c>
      <c r="D277" s="21">
        <v>23.89</v>
      </c>
      <c r="E277" s="35">
        <v>5</v>
      </c>
      <c r="F277" s="3">
        <f>D277*5</f>
        <v>119.45</v>
      </c>
      <c r="G277" s="3">
        <f t="shared" si="40"/>
        <v>4.7780000000000005</v>
      </c>
      <c r="H277" s="3">
        <f t="shared" si="41"/>
        <v>124.22800000000001</v>
      </c>
    </row>
    <row r="278" spans="1:8" x14ac:dyDescent="0.2">
      <c r="A278" s="1" t="s">
        <v>23</v>
      </c>
      <c r="B278" s="1" t="s">
        <v>24</v>
      </c>
      <c r="C278" s="1" t="s">
        <v>214</v>
      </c>
      <c r="D278" s="21">
        <v>18.41</v>
      </c>
      <c r="E278" s="35">
        <v>5</v>
      </c>
      <c r="F278" s="3">
        <f>D278*4</f>
        <v>73.64</v>
      </c>
      <c r="G278" s="3">
        <f t="shared" si="40"/>
        <v>2.9456000000000002</v>
      </c>
      <c r="H278" s="3">
        <f t="shared" si="41"/>
        <v>76.585599999999999</v>
      </c>
    </row>
    <row r="279" spans="1:8" x14ac:dyDescent="0.2">
      <c r="A279" s="1" t="s">
        <v>69</v>
      </c>
      <c r="B279" s="1" t="s">
        <v>215</v>
      </c>
      <c r="C279" s="1" t="s">
        <v>199</v>
      </c>
      <c r="E279" s="35"/>
      <c r="F279" s="3">
        <f>D279*4</f>
        <v>0</v>
      </c>
      <c r="G279" s="3">
        <f t="shared" si="40"/>
        <v>0</v>
      </c>
      <c r="H279" s="3">
        <f t="shared" si="41"/>
        <v>0</v>
      </c>
    </row>
    <row r="280" spans="1:8" x14ac:dyDescent="0.2">
      <c r="A280" s="1" t="s">
        <v>140</v>
      </c>
      <c r="B280" s="1" t="s">
        <v>64</v>
      </c>
      <c r="C280" s="25" t="s">
        <v>216</v>
      </c>
      <c r="E280" s="3"/>
      <c r="F280" s="3">
        <f>D280*5</f>
        <v>0</v>
      </c>
      <c r="G280" s="3">
        <f t="shared" si="40"/>
        <v>0</v>
      </c>
      <c r="H280" s="3">
        <f t="shared" si="41"/>
        <v>0</v>
      </c>
    </row>
    <row r="281" spans="1:8" x14ac:dyDescent="0.2">
      <c r="A281" s="1" t="s">
        <v>141</v>
      </c>
      <c r="B281" s="1"/>
      <c r="C281" s="3"/>
      <c r="E281" s="3"/>
      <c r="F281" s="3">
        <f>D281</f>
        <v>0</v>
      </c>
      <c r="G281" s="3">
        <f t="shared" si="40"/>
        <v>0</v>
      </c>
      <c r="H281" s="3">
        <f t="shared" si="41"/>
        <v>0</v>
      </c>
    </row>
    <row r="282" spans="1:8" x14ac:dyDescent="0.2">
      <c r="A282" s="1"/>
      <c r="B282" s="1"/>
      <c r="C282" s="3"/>
      <c r="E282" s="3"/>
      <c r="F282" s="3"/>
      <c r="G282" s="3"/>
      <c r="H282" s="3"/>
    </row>
    <row r="283" spans="1:8" ht="15.75" x14ac:dyDescent="0.25">
      <c r="A283" s="1"/>
      <c r="B283" s="1"/>
      <c r="C283" s="29" t="s">
        <v>45</v>
      </c>
      <c r="D283" s="22">
        <f>SUM(D275:D281)</f>
        <v>82.44</v>
      </c>
      <c r="E283" s="22"/>
      <c r="F283" s="3">
        <f>D283</f>
        <v>82.44</v>
      </c>
      <c r="G283" s="22">
        <f>SUM(G275:G281)</f>
        <v>15.751600000000002</v>
      </c>
      <c r="H283" s="22">
        <f>SUM(H275:H281)</f>
        <v>409.54160000000002</v>
      </c>
    </row>
    <row r="284" spans="1:8" x14ac:dyDescent="0.2">
      <c r="A284" s="1"/>
      <c r="B284" s="1"/>
      <c r="C284" s="1"/>
      <c r="E284" s="3"/>
      <c r="F284" s="3"/>
      <c r="G284" s="3"/>
      <c r="H284" s="3"/>
    </row>
    <row r="285" spans="1:8" x14ac:dyDescent="0.2">
      <c r="A285" s="1"/>
      <c r="B285" s="1"/>
      <c r="C285" s="1"/>
      <c r="E285" s="3"/>
      <c r="F285" s="3"/>
      <c r="G285" s="3"/>
      <c r="H285" s="3"/>
    </row>
    <row r="286" spans="1:8" ht="60" x14ac:dyDescent="0.25">
      <c r="A286" s="11" t="s">
        <v>73</v>
      </c>
      <c r="B286" s="1"/>
      <c r="C286" s="1"/>
      <c r="D286" s="20" t="s">
        <v>1</v>
      </c>
      <c r="E286" s="3" t="s">
        <v>2</v>
      </c>
      <c r="F286" s="6" t="s">
        <v>3</v>
      </c>
      <c r="G286" s="3" t="s">
        <v>4</v>
      </c>
      <c r="H286" s="3" t="s">
        <v>5</v>
      </c>
    </row>
    <row r="287" spans="1:8" x14ac:dyDescent="0.2">
      <c r="A287" s="1" t="s">
        <v>138</v>
      </c>
      <c r="B287" s="1" t="s">
        <v>24</v>
      </c>
      <c r="C287" s="1" t="s">
        <v>217</v>
      </c>
      <c r="D287" s="21">
        <v>11.15</v>
      </c>
      <c r="E287" s="3">
        <f t="shared" ref="E287:E295" si="42">D287*0.1</f>
        <v>1.115</v>
      </c>
      <c r="F287" s="3">
        <f>D287-E287</f>
        <v>10.035</v>
      </c>
      <c r="G287" s="3">
        <f t="shared" ref="G287:G295" si="43">F287*0.04</f>
        <v>0.40140000000000003</v>
      </c>
      <c r="H287" s="3">
        <f>F287+G287</f>
        <v>10.436400000000001</v>
      </c>
    </row>
    <row r="288" spans="1:8" x14ac:dyDescent="0.2">
      <c r="A288" s="1" t="s">
        <v>138</v>
      </c>
      <c r="B288" s="1" t="s">
        <v>24</v>
      </c>
      <c r="C288" s="1" t="s">
        <v>218</v>
      </c>
      <c r="D288" s="21">
        <v>6.68</v>
      </c>
      <c r="E288" s="3">
        <f t="shared" si="42"/>
        <v>0.66800000000000004</v>
      </c>
      <c r="F288" s="3">
        <f t="shared" ref="F288:F295" si="44">D288-E288</f>
        <v>6.0119999999999996</v>
      </c>
      <c r="G288" s="3">
        <f t="shared" si="43"/>
        <v>0.24048</v>
      </c>
      <c r="H288" s="3">
        <f t="shared" ref="H288:H295" si="45">F288+G288</f>
        <v>6.2524799999999994</v>
      </c>
    </row>
    <row r="289" spans="1:8" x14ac:dyDescent="0.2">
      <c r="A289" s="1" t="s">
        <v>146</v>
      </c>
      <c r="B289" s="1" t="s">
        <v>64</v>
      </c>
      <c r="C289" s="25" t="s">
        <v>147</v>
      </c>
      <c r="E289" s="3">
        <f t="shared" si="42"/>
        <v>0</v>
      </c>
      <c r="F289" s="3">
        <f t="shared" si="44"/>
        <v>0</v>
      </c>
      <c r="G289" s="3">
        <f t="shared" si="43"/>
        <v>0</v>
      </c>
      <c r="H289" s="3">
        <f t="shared" si="45"/>
        <v>0</v>
      </c>
    </row>
    <row r="290" spans="1:8" x14ac:dyDescent="0.2">
      <c r="A290" s="1" t="s">
        <v>202</v>
      </c>
      <c r="B290" s="1" t="s">
        <v>64</v>
      </c>
      <c r="C290" s="1" t="s">
        <v>219</v>
      </c>
      <c r="D290" s="21">
        <v>16.59</v>
      </c>
      <c r="E290" s="3">
        <f t="shared" si="42"/>
        <v>1.659</v>
      </c>
      <c r="F290" s="3">
        <f>D290-E290</f>
        <v>14.930999999999999</v>
      </c>
      <c r="G290" s="3">
        <f t="shared" si="43"/>
        <v>0.59723999999999999</v>
      </c>
      <c r="H290" s="3">
        <f>F290+G290</f>
        <v>15.528239999999998</v>
      </c>
    </row>
    <row r="291" spans="1:8" x14ac:dyDescent="0.2">
      <c r="A291" s="1" t="s">
        <v>95</v>
      </c>
      <c r="B291" s="1" t="s">
        <v>64</v>
      </c>
      <c r="C291" s="1" t="s">
        <v>220</v>
      </c>
      <c r="E291" s="3">
        <f t="shared" si="42"/>
        <v>0</v>
      </c>
      <c r="F291" s="3">
        <f>D291-E291</f>
        <v>0</v>
      </c>
      <c r="G291" s="3">
        <f t="shared" si="43"/>
        <v>0</v>
      </c>
      <c r="H291" s="3">
        <f>F291+G291</f>
        <v>0</v>
      </c>
    </row>
    <row r="292" spans="1:8" x14ac:dyDescent="0.2">
      <c r="A292" s="1" t="s">
        <v>81</v>
      </c>
      <c r="B292" s="1" t="s">
        <v>64</v>
      </c>
      <c r="C292" s="1" t="s">
        <v>221</v>
      </c>
      <c r="D292" s="21">
        <v>2.6</v>
      </c>
      <c r="E292" s="3">
        <f t="shared" si="42"/>
        <v>0.26</v>
      </c>
      <c r="F292" s="3">
        <f>D292-E292</f>
        <v>2.34</v>
      </c>
      <c r="G292" s="3">
        <f t="shared" si="43"/>
        <v>9.3600000000000003E-2</v>
      </c>
      <c r="H292" s="3">
        <f>F292+G292</f>
        <v>2.4335999999999998</v>
      </c>
    </row>
    <row r="293" spans="1:8" x14ac:dyDescent="0.2">
      <c r="A293" s="1" t="s">
        <v>222</v>
      </c>
      <c r="B293" s="1" t="s">
        <v>64</v>
      </c>
      <c r="C293" s="1" t="s">
        <v>223</v>
      </c>
      <c r="D293" s="21">
        <v>2.6</v>
      </c>
      <c r="E293" s="3">
        <f t="shared" si="42"/>
        <v>0.26</v>
      </c>
      <c r="F293" s="3">
        <f>D293-E293</f>
        <v>2.34</v>
      </c>
      <c r="G293" s="3">
        <f t="shared" si="43"/>
        <v>9.3600000000000003E-2</v>
      </c>
      <c r="H293" s="3">
        <f>F293+G293</f>
        <v>2.4335999999999998</v>
      </c>
    </row>
    <row r="294" spans="1:8" x14ac:dyDescent="0.2">
      <c r="A294" s="1" t="s">
        <v>158</v>
      </c>
      <c r="B294" s="1" t="s">
        <v>64</v>
      </c>
      <c r="C294" s="1" t="s">
        <v>224</v>
      </c>
      <c r="D294" s="21">
        <v>2.6</v>
      </c>
      <c r="E294" s="3">
        <f t="shared" si="42"/>
        <v>0.26</v>
      </c>
      <c r="F294" s="3">
        <f t="shared" si="44"/>
        <v>2.34</v>
      </c>
      <c r="G294" s="3">
        <f t="shared" si="43"/>
        <v>9.3600000000000003E-2</v>
      </c>
      <c r="H294" s="3">
        <f t="shared" si="45"/>
        <v>2.4335999999999998</v>
      </c>
    </row>
    <row r="295" spans="1:8" x14ac:dyDescent="0.2">
      <c r="A295" s="1" t="s">
        <v>97</v>
      </c>
      <c r="B295" s="1" t="s">
        <v>225</v>
      </c>
      <c r="C295" s="1"/>
      <c r="D295" s="21">
        <v>4.91</v>
      </c>
      <c r="E295" s="3">
        <f t="shared" si="42"/>
        <v>0.49100000000000005</v>
      </c>
      <c r="F295" s="3">
        <f t="shared" si="44"/>
        <v>4.4190000000000005</v>
      </c>
      <c r="G295" s="3">
        <f t="shared" si="43"/>
        <v>0.17676000000000003</v>
      </c>
      <c r="H295" s="3">
        <f t="shared" si="45"/>
        <v>4.5957600000000003</v>
      </c>
    </row>
    <row r="296" spans="1:8" x14ac:dyDescent="0.2">
      <c r="A296" s="1"/>
      <c r="B296" s="1"/>
      <c r="C296" s="1"/>
      <c r="E296" s="3"/>
      <c r="F296" s="3"/>
      <c r="G296" s="3"/>
      <c r="H296" s="3"/>
    </row>
    <row r="297" spans="1:8" x14ac:dyDescent="0.2">
      <c r="A297" s="1"/>
      <c r="B297" s="1"/>
      <c r="C297" s="1"/>
      <c r="E297" s="3"/>
      <c r="F297" s="3"/>
      <c r="G297" s="3"/>
      <c r="H297" s="3"/>
    </row>
    <row r="298" spans="1:8" ht="15.75" x14ac:dyDescent="0.25">
      <c r="A298" s="1"/>
      <c r="B298" s="1"/>
      <c r="C298" s="29" t="s">
        <v>226</v>
      </c>
      <c r="D298" s="22">
        <f>SUM(D287:D295)</f>
        <v>47.13000000000001</v>
      </c>
      <c r="E298" s="22">
        <f>SUM(E287:E295)</f>
        <v>4.7129999999999992</v>
      </c>
      <c r="F298" s="22">
        <f>SUM(F287:F295)</f>
        <v>42.417000000000002</v>
      </c>
      <c r="G298" s="22">
        <f>SUM(G287:G295)</f>
        <v>1.6966799999999997</v>
      </c>
      <c r="H298" s="22">
        <f>SUM(H287:H295)</f>
        <v>44.113679999999995</v>
      </c>
    </row>
    <row r="299" spans="1:8" ht="15.75" x14ac:dyDescent="0.25">
      <c r="A299" s="1" t="s">
        <v>27</v>
      </c>
      <c r="B299" s="1"/>
      <c r="C299" s="2"/>
      <c r="E299" s="1"/>
      <c r="F299" s="2"/>
      <c r="G299" s="5">
        <f>F299*0.16</f>
        <v>0</v>
      </c>
      <c r="H299" s="5">
        <v>22</v>
      </c>
    </row>
    <row r="300" spans="1:8" ht="15.75" x14ac:dyDescent="0.25">
      <c r="A300" s="1"/>
      <c r="B300" s="1"/>
      <c r="C300" s="2"/>
      <c r="E300" s="1"/>
      <c r="F300" s="1"/>
      <c r="G300" s="3"/>
      <c r="H300" s="5"/>
    </row>
    <row r="301" spans="1:8" ht="15.75" x14ac:dyDescent="0.25">
      <c r="A301" s="1"/>
      <c r="B301" s="1"/>
      <c r="C301" s="2" t="s">
        <v>103</v>
      </c>
      <c r="E301" s="1"/>
      <c r="F301" s="1"/>
      <c r="G301" s="1"/>
      <c r="H301" s="2">
        <f>H298+H299</f>
        <v>66.113679999999988</v>
      </c>
    </row>
    <row r="302" spans="1:8" x14ac:dyDescent="0.2">
      <c r="A302" s="1"/>
      <c r="B302" s="1"/>
      <c r="C302" s="1"/>
      <c r="E302" s="1"/>
      <c r="F302" s="1"/>
      <c r="G302" s="1"/>
      <c r="H302" s="1"/>
    </row>
    <row r="303" spans="1:8" x14ac:dyDescent="0.2">
      <c r="A303" s="1"/>
      <c r="B303" s="1"/>
      <c r="C303" s="1"/>
      <c r="E303" s="1"/>
      <c r="F303" s="1"/>
      <c r="G303" s="1"/>
      <c r="H303" s="1"/>
    </row>
    <row r="304" spans="1:8" x14ac:dyDescent="0.2">
      <c r="A304" s="1"/>
      <c r="B304" s="1"/>
      <c r="C304" s="1"/>
      <c r="E304" s="1"/>
      <c r="F304" s="1"/>
      <c r="G304" s="1"/>
      <c r="H304" s="1"/>
    </row>
    <row r="305" spans="1:8" x14ac:dyDescent="0.2">
      <c r="A305" s="1"/>
      <c r="B305" s="1"/>
      <c r="C305" s="1"/>
      <c r="E305" s="1"/>
      <c r="F305" s="1"/>
      <c r="G305" s="1"/>
      <c r="H305" s="1"/>
    </row>
    <row r="306" spans="1:8" ht="30.75" customHeight="1" x14ac:dyDescent="0.3">
      <c r="A306" s="27" t="s">
        <v>227</v>
      </c>
      <c r="B306" s="2"/>
      <c r="C306" s="2"/>
      <c r="D306" s="20" t="s">
        <v>1</v>
      </c>
      <c r="E306" s="3"/>
      <c r="F306" s="6" t="s">
        <v>105</v>
      </c>
      <c r="G306" s="3" t="s">
        <v>4</v>
      </c>
      <c r="H306" s="3" t="s">
        <v>5</v>
      </c>
    </row>
    <row r="307" spans="1:8" x14ac:dyDescent="0.2">
      <c r="A307" s="1" t="s">
        <v>62</v>
      </c>
      <c r="B307" s="1" t="s">
        <v>186</v>
      </c>
      <c r="C307" s="1"/>
      <c r="E307" s="1"/>
      <c r="F307" s="1"/>
      <c r="G307" s="1"/>
      <c r="H307" s="1"/>
    </row>
    <row r="308" spans="1:8" x14ac:dyDescent="0.2">
      <c r="A308" s="1" t="s">
        <v>228</v>
      </c>
      <c r="B308" s="1" t="s">
        <v>77</v>
      </c>
      <c r="C308" s="1" t="s">
        <v>229</v>
      </c>
      <c r="D308" s="21">
        <v>20.53</v>
      </c>
      <c r="E308" s="35">
        <v>4</v>
      </c>
      <c r="F308" s="3">
        <f t="shared" ref="F308:F313" si="46">D308*4</f>
        <v>82.12</v>
      </c>
      <c r="G308" s="3">
        <f t="shared" ref="G308:G317" si="47">F308*0.04</f>
        <v>3.2848000000000002</v>
      </c>
      <c r="H308" s="3">
        <f>F308+G308</f>
        <v>85.404800000000009</v>
      </c>
    </row>
    <row r="309" spans="1:8" x14ac:dyDescent="0.2">
      <c r="A309" s="4" t="s">
        <v>230</v>
      </c>
      <c r="B309" s="4" t="s">
        <v>24</v>
      </c>
      <c r="C309" s="4" t="s">
        <v>231</v>
      </c>
      <c r="E309" s="35"/>
      <c r="F309" s="3">
        <f t="shared" si="46"/>
        <v>0</v>
      </c>
      <c r="G309" s="3">
        <f t="shared" si="47"/>
        <v>0</v>
      </c>
      <c r="H309" s="3">
        <f t="shared" ref="H309:H317" si="48">F309+G309</f>
        <v>0</v>
      </c>
    </row>
    <row r="310" spans="1:8" x14ac:dyDescent="0.2">
      <c r="C310" s="4" t="s">
        <v>59</v>
      </c>
      <c r="D310" s="21">
        <v>23.08</v>
      </c>
      <c r="E310" s="35">
        <v>4</v>
      </c>
      <c r="F310" s="3">
        <f t="shared" si="46"/>
        <v>92.32</v>
      </c>
      <c r="G310" s="3">
        <f t="shared" si="47"/>
        <v>3.6927999999999996</v>
      </c>
      <c r="H310" s="3">
        <f t="shared" si="48"/>
        <v>96.012799999999999</v>
      </c>
    </row>
    <row r="311" spans="1:8" x14ac:dyDescent="0.2">
      <c r="A311" s="1" t="s">
        <v>232</v>
      </c>
      <c r="B311" s="1" t="s">
        <v>77</v>
      </c>
      <c r="C311" s="1" t="s">
        <v>233</v>
      </c>
      <c r="D311" s="21">
        <v>20.190000000000001</v>
      </c>
      <c r="E311" s="35">
        <v>4</v>
      </c>
      <c r="F311" s="3">
        <f t="shared" si="46"/>
        <v>80.760000000000005</v>
      </c>
      <c r="G311" s="3">
        <f t="shared" si="47"/>
        <v>3.2304000000000004</v>
      </c>
      <c r="H311" s="3">
        <f t="shared" si="48"/>
        <v>83.990400000000008</v>
      </c>
    </row>
    <row r="312" spans="1:8" x14ac:dyDescent="0.2">
      <c r="A312" s="1" t="s">
        <v>234</v>
      </c>
      <c r="B312" s="1" t="s">
        <v>77</v>
      </c>
      <c r="C312" s="1" t="s">
        <v>235</v>
      </c>
      <c r="D312" s="21">
        <v>20.190000000000001</v>
      </c>
      <c r="E312" s="35">
        <v>4</v>
      </c>
      <c r="F312" s="3">
        <f t="shared" si="46"/>
        <v>80.760000000000005</v>
      </c>
      <c r="G312" s="3">
        <f t="shared" si="47"/>
        <v>3.2304000000000004</v>
      </c>
      <c r="H312" s="3">
        <f t="shared" si="48"/>
        <v>83.990400000000008</v>
      </c>
    </row>
    <row r="313" spans="1:8" x14ac:dyDescent="0.2">
      <c r="A313" s="1" t="s">
        <v>236</v>
      </c>
      <c r="B313" s="1" t="s">
        <v>64</v>
      </c>
      <c r="C313" s="1" t="s">
        <v>237</v>
      </c>
      <c r="D313" s="21">
        <v>20.72</v>
      </c>
      <c r="E313" s="35">
        <v>4</v>
      </c>
      <c r="F313" s="3">
        <f t="shared" si="46"/>
        <v>82.88</v>
      </c>
      <c r="G313" s="3">
        <f t="shared" si="47"/>
        <v>3.3151999999999999</v>
      </c>
      <c r="H313" s="3">
        <f t="shared" si="48"/>
        <v>86.1952</v>
      </c>
    </row>
    <row r="314" spans="1:8" x14ac:dyDescent="0.2">
      <c r="A314" s="1" t="s">
        <v>238</v>
      </c>
      <c r="B314" s="1" t="s">
        <v>64</v>
      </c>
      <c r="C314" s="1" t="s">
        <v>239</v>
      </c>
      <c r="D314" s="21">
        <v>18.8</v>
      </c>
      <c r="E314" s="35">
        <v>3</v>
      </c>
      <c r="F314" s="3">
        <f>D314*3</f>
        <v>56.400000000000006</v>
      </c>
      <c r="G314" s="3">
        <f t="shared" si="47"/>
        <v>2.2560000000000002</v>
      </c>
      <c r="H314" s="3">
        <f t="shared" si="48"/>
        <v>58.656000000000006</v>
      </c>
    </row>
    <row r="315" spans="1:8" x14ac:dyDescent="0.2">
      <c r="A315" s="1" t="s">
        <v>69</v>
      </c>
      <c r="B315" s="1" t="s">
        <v>64</v>
      </c>
      <c r="C315" s="1" t="s">
        <v>240</v>
      </c>
      <c r="D315" s="21">
        <v>16.920000000000002</v>
      </c>
      <c r="E315" s="35">
        <v>2</v>
      </c>
      <c r="F315" s="3">
        <f>D315*2</f>
        <v>33.840000000000003</v>
      </c>
      <c r="G315" s="3">
        <f t="shared" si="47"/>
        <v>1.3536000000000001</v>
      </c>
      <c r="H315" s="3">
        <f t="shared" si="48"/>
        <v>35.193600000000004</v>
      </c>
    </row>
    <row r="316" spans="1:8" x14ac:dyDescent="0.2">
      <c r="A316" s="1" t="s">
        <v>241</v>
      </c>
      <c r="B316" s="1" t="s">
        <v>64</v>
      </c>
      <c r="C316" s="1" t="s">
        <v>242</v>
      </c>
      <c r="D316" s="21">
        <v>17.260000000000002</v>
      </c>
      <c r="E316" s="35">
        <v>3</v>
      </c>
      <c r="F316" s="3">
        <f>D316*3</f>
        <v>51.78</v>
      </c>
      <c r="G316" s="3">
        <f t="shared" si="47"/>
        <v>2.0712000000000002</v>
      </c>
      <c r="H316" s="3">
        <f t="shared" si="48"/>
        <v>53.851199999999999</v>
      </c>
    </row>
    <row r="317" spans="1:8" ht="15.75" x14ac:dyDescent="0.25">
      <c r="C317" s="29" t="s">
        <v>45</v>
      </c>
      <c r="D317" s="22">
        <f>SUM(D308:D316)</f>
        <v>157.69</v>
      </c>
      <c r="E317" s="22"/>
      <c r="F317" s="3">
        <f>SUM(F308:F316)</f>
        <v>560.86</v>
      </c>
      <c r="G317" s="5">
        <f t="shared" si="47"/>
        <v>22.4344</v>
      </c>
      <c r="H317" s="5">
        <f t="shared" si="48"/>
        <v>583.2944</v>
      </c>
    </row>
    <row r="318" spans="1:8" x14ac:dyDescent="0.2">
      <c r="A318" s="1" t="s">
        <v>243</v>
      </c>
      <c r="B318" s="1"/>
      <c r="C318" s="1"/>
      <c r="E318" s="3"/>
      <c r="F318" s="3"/>
      <c r="G318" s="3"/>
      <c r="H318" s="3"/>
    </row>
    <row r="319" spans="1:8" ht="20.25" x14ac:dyDescent="0.55000000000000004">
      <c r="A319" s="14" t="s">
        <v>73</v>
      </c>
      <c r="B319" s="1"/>
      <c r="C319" s="1"/>
      <c r="E319" s="3"/>
      <c r="F319" s="3"/>
      <c r="G319" s="3"/>
      <c r="H319" s="3"/>
    </row>
    <row r="320" spans="1:8" x14ac:dyDescent="0.2">
      <c r="A320" s="1" t="s">
        <v>23</v>
      </c>
      <c r="B320" s="1" t="s">
        <v>24</v>
      </c>
      <c r="C320" s="1" t="s">
        <v>244</v>
      </c>
      <c r="D320" s="21">
        <v>15.87</v>
      </c>
      <c r="E320" s="3">
        <f t="shared" ref="E320:E327" si="49">D320*0.1</f>
        <v>1.587</v>
      </c>
      <c r="F320" s="3">
        <f>D320-E320</f>
        <v>14.282999999999999</v>
      </c>
      <c r="G320" s="3">
        <f t="shared" ref="G320:G327" si="50">F320*0.04</f>
        <v>0.57131999999999994</v>
      </c>
      <c r="H320" s="3">
        <f>F320+G320</f>
        <v>14.85432</v>
      </c>
    </row>
    <row r="321" spans="1:8" x14ac:dyDescent="0.2">
      <c r="A321" s="1" t="s">
        <v>245</v>
      </c>
      <c r="B321" s="1" t="s">
        <v>246</v>
      </c>
      <c r="C321" s="1" t="s">
        <v>247</v>
      </c>
      <c r="D321" s="21">
        <v>9.18</v>
      </c>
      <c r="E321" s="3">
        <f t="shared" si="49"/>
        <v>0.91800000000000004</v>
      </c>
      <c r="F321" s="3">
        <f t="shared" ref="F321:F327" si="51">D321-E321</f>
        <v>8.2620000000000005</v>
      </c>
      <c r="G321" s="3">
        <f t="shared" si="50"/>
        <v>0.33048000000000005</v>
      </c>
      <c r="H321" s="3">
        <f t="shared" ref="H321:H327" si="52">F321+G321</f>
        <v>8.5924800000000001</v>
      </c>
    </row>
    <row r="322" spans="1:8" x14ac:dyDescent="0.2">
      <c r="A322" s="1" t="s">
        <v>238</v>
      </c>
      <c r="B322" s="1" t="s">
        <v>64</v>
      </c>
      <c r="C322" s="1" t="s">
        <v>248</v>
      </c>
      <c r="D322" s="21">
        <v>11.63</v>
      </c>
      <c r="E322" s="3">
        <f t="shared" si="49"/>
        <v>1.163</v>
      </c>
      <c r="F322" s="3">
        <f t="shared" si="51"/>
        <v>10.467000000000001</v>
      </c>
      <c r="G322" s="3">
        <f t="shared" si="50"/>
        <v>0.41868000000000005</v>
      </c>
      <c r="H322" s="3">
        <f t="shared" si="52"/>
        <v>10.885680000000001</v>
      </c>
    </row>
    <row r="323" spans="1:8" x14ac:dyDescent="0.2">
      <c r="A323" s="4" t="s">
        <v>249</v>
      </c>
      <c r="B323" s="1" t="s">
        <v>64</v>
      </c>
      <c r="C323" s="1" t="s">
        <v>250</v>
      </c>
      <c r="D323" s="21">
        <v>6.35</v>
      </c>
      <c r="E323" s="3">
        <f t="shared" si="49"/>
        <v>0.63500000000000001</v>
      </c>
      <c r="F323" s="3">
        <f t="shared" si="51"/>
        <v>5.7149999999999999</v>
      </c>
      <c r="G323" s="3">
        <f t="shared" si="50"/>
        <v>0.2286</v>
      </c>
      <c r="H323" s="3">
        <f t="shared" si="52"/>
        <v>5.9436</v>
      </c>
    </row>
    <row r="324" spans="1:8" x14ac:dyDescent="0.2">
      <c r="A324" s="1" t="s">
        <v>251</v>
      </c>
      <c r="B324" s="1" t="s">
        <v>64</v>
      </c>
      <c r="C324" s="25" t="s">
        <v>252</v>
      </c>
      <c r="D324" s="21">
        <v>19.95</v>
      </c>
      <c r="E324" s="3">
        <f t="shared" si="49"/>
        <v>1.9950000000000001</v>
      </c>
      <c r="F324" s="3">
        <f t="shared" si="51"/>
        <v>17.954999999999998</v>
      </c>
      <c r="G324" s="3">
        <f t="shared" si="50"/>
        <v>0.71819999999999995</v>
      </c>
      <c r="H324" s="3">
        <f t="shared" si="52"/>
        <v>18.673199999999998</v>
      </c>
    </row>
    <row r="325" spans="1:8" x14ac:dyDescent="0.2">
      <c r="A325" s="1" t="s">
        <v>158</v>
      </c>
      <c r="B325" s="1" t="s">
        <v>64</v>
      </c>
      <c r="C325" s="1" t="s">
        <v>253</v>
      </c>
      <c r="D325" s="21">
        <v>6.2</v>
      </c>
      <c r="E325" s="3">
        <f t="shared" si="49"/>
        <v>0.62000000000000011</v>
      </c>
      <c r="F325" s="3">
        <f t="shared" si="51"/>
        <v>5.58</v>
      </c>
      <c r="G325" s="3">
        <f t="shared" si="50"/>
        <v>0.22320000000000001</v>
      </c>
      <c r="H325" s="3">
        <f t="shared" si="52"/>
        <v>5.8032000000000004</v>
      </c>
    </row>
    <row r="326" spans="1:8" x14ac:dyDescent="0.2">
      <c r="A326" s="1" t="s">
        <v>254</v>
      </c>
      <c r="B326" s="1" t="s">
        <v>255</v>
      </c>
      <c r="C326" s="1" t="s">
        <v>256</v>
      </c>
      <c r="D326" s="21">
        <v>8.18</v>
      </c>
      <c r="E326" s="3">
        <f t="shared" si="49"/>
        <v>0.81800000000000006</v>
      </c>
      <c r="F326" s="3">
        <f t="shared" si="51"/>
        <v>7.3620000000000001</v>
      </c>
      <c r="G326" s="3">
        <f t="shared" si="50"/>
        <v>0.29448000000000002</v>
      </c>
      <c r="H326" s="3">
        <f t="shared" si="52"/>
        <v>7.6564800000000002</v>
      </c>
    </row>
    <row r="327" spans="1:8" x14ac:dyDescent="0.2">
      <c r="A327" s="1" t="s">
        <v>97</v>
      </c>
      <c r="B327" s="1" t="s">
        <v>160</v>
      </c>
      <c r="C327" s="1" t="s">
        <v>257</v>
      </c>
      <c r="D327" s="21">
        <v>4.91</v>
      </c>
      <c r="E327" s="3">
        <f t="shared" si="49"/>
        <v>0.49100000000000005</v>
      </c>
      <c r="F327" s="3">
        <f t="shared" si="51"/>
        <v>4.4190000000000005</v>
      </c>
      <c r="G327" s="3">
        <f t="shared" si="50"/>
        <v>0.17676000000000003</v>
      </c>
      <c r="H327" s="3">
        <f t="shared" si="52"/>
        <v>4.5957600000000003</v>
      </c>
    </row>
    <row r="328" spans="1:8" x14ac:dyDescent="0.2">
      <c r="E328" s="3"/>
      <c r="F328" s="1"/>
      <c r="G328" s="3">
        <f>F328*0.16</f>
        <v>0</v>
      </c>
      <c r="H328" s="3">
        <f>F328+G328</f>
        <v>0</v>
      </c>
    </row>
    <row r="329" spans="1:8" ht="15.75" x14ac:dyDescent="0.25">
      <c r="A329" s="1"/>
      <c r="B329" s="1"/>
      <c r="C329" s="28" t="s">
        <v>226</v>
      </c>
      <c r="D329" s="22">
        <f>SUM(D320:D327)</f>
        <v>82.27000000000001</v>
      </c>
      <c r="E329" s="22">
        <f>SUM(E320:E327)</f>
        <v>8.2270000000000003</v>
      </c>
      <c r="F329" s="22">
        <f>SUM(F320:F327)</f>
        <v>74.042999999999992</v>
      </c>
      <c r="G329" s="22">
        <f>SUM(G320:G327)</f>
        <v>2.9617199999999997</v>
      </c>
      <c r="H329" s="22">
        <f>SUM(H320:H327)</f>
        <v>77.004720000000006</v>
      </c>
    </row>
    <row r="330" spans="1:8" ht="15.75" x14ac:dyDescent="0.25">
      <c r="A330" s="1" t="s">
        <v>27</v>
      </c>
      <c r="B330" s="1"/>
      <c r="C330" s="2"/>
      <c r="E330" s="1"/>
      <c r="F330" s="2"/>
      <c r="G330" s="2">
        <f>F330*0.16</f>
        <v>0</v>
      </c>
      <c r="H330" s="2">
        <v>22</v>
      </c>
    </row>
    <row r="331" spans="1:8" x14ac:dyDescent="0.2">
      <c r="A331" s="1"/>
      <c r="B331" s="1"/>
      <c r="C331" s="1"/>
      <c r="E331" s="1"/>
      <c r="F331" s="1"/>
      <c r="G331" s="1"/>
      <c r="H331" s="1"/>
    </row>
    <row r="332" spans="1:8" ht="15.75" x14ac:dyDescent="0.25">
      <c r="A332" s="1"/>
      <c r="B332" s="1"/>
      <c r="C332" s="2" t="s">
        <v>103</v>
      </c>
      <c r="E332" s="1"/>
      <c r="F332" s="1"/>
      <c r="G332" s="1"/>
      <c r="H332" s="2">
        <f>H329+H330</f>
        <v>99.004720000000006</v>
      </c>
    </row>
    <row r="333" spans="1:8" x14ac:dyDescent="0.2">
      <c r="A333" s="1"/>
      <c r="B333" s="1"/>
      <c r="C333" s="1"/>
      <c r="E333" s="1"/>
      <c r="F333" s="1"/>
      <c r="G333" s="1"/>
      <c r="H333" s="1"/>
    </row>
    <row r="334" spans="1:8" ht="13.5" customHeight="1" x14ac:dyDescent="0.2">
      <c r="A334" s="1"/>
      <c r="B334" s="1"/>
      <c r="C334" s="1" t="s">
        <v>243</v>
      </c>
      <c r="E334" s="1"/>
      <c r="F334" s="1"/>
      <c r="G334" s="1"/>
      <c r="H334" s="1"/>
    </row>
    <row r="335" spans="1:8" x14ac:dyDescent="0.2">
      <c r="A335" s="1"/>
      <c r="B335" s="1"/>
      <c r="C335" s="1" t="s">
        <v>243</v>
      </c>
      <c r="E335" s="1"/>
      <c r="F335" s="1"/>
      <c r="G335" s="1"/>
      <c r="H335" s="1"/>
    </row>
    <row r="336" spans="1:8" ht="32.25" customHeight="1" x14ac:dyDescent="0.2">
      <c r="A336" s="65" t="s">
        <v>258</v>
      </c>
      <c r="B336" s="65"/>
      <c r="C336" s="65"/>
      <c r="D336" s="20" t="s">
        <v>1</v>
      </c>
      <c r="E336" s="3" t="s">
        <v>2</v>
      </c>
      <c r="F336" s="6" t="s">
        <v>3</v>
      </c>
      <c r="G336" s="3" t="s">
        <v>4</v>
      </c>
      <c r="H336" s="3" t="s">
        <v>5</v>
      </c>
    </row>
    <row r="337" spans="1:8" x14ac:dyDescent="0.2">
      <c r="A337" s="6" t="s">
        <v>62</v>
      </c>
      <c r="B337" s="1" t="s">
        <v>259</v>
      </c>
      <c r="C337" s="7"/>
      <c r="E337" s="3"/>
      <c r="F337" s="3"/>
      <c r="G337" s="3"/>
      <c r="H337" s="3"/>
    </row>
    <row r="338" spans="1:8" x14ac:dyDescent="0.2">
      <c r="A338" s="1" t="s">
        <v>228</v>
      </c>
      <c r="B338" s="1" t="s">
        <v>77</v>
      </c>
      <c r="C338" s="1" t="s">
        <v>260</v>
      </c>
      <c r="D338" s="21">
        <v>20.53</v>
      </c>
      <c r="E338" s="35">
        <v>3</v>
      </c>
      <c r="F338" s="3">
        <f>D338*3</f>
        <v>61.59</v>
      </c>
      <c r="G338" s="3">
        <f t="shared" ref="G338:G362" si="53">F338*0.04</f>
        <v>2.4636</v>
      </c>
      <c r="H338" s="3">
        <f>F338+G338</f>
        <v>64.053600000000003</v>
      </c>
    </row>
    <row r="339" spans="1:8" x14ac:dyDescent="0.2">
      <c r="A339" s="1" t="s">
        <v>23</v>
      </c>
      <c r="B339" s="1" t="s">
        <v>24</v>
      </c>
      <c r="C339" s="1" t="s">
        <v>261</v>
      </c>
      <c r="E339" s="35"/>
      <c r="F339" s="3">
        <f t="shared" ref="F339:F346" si="54">D339*3</f>
        <v>0</v>
      </c>
      <c r="G339" s="3">
        <f t="shared" si="53"/>
        <v>0</v>
      </c>
      <c r="H339" s="3">
        <f t="shared" ref="H339:H348" si="55">F339+G339</f>
        <v>0</v>
      </c>
    </row>
    <row r="340" spans="1:8" x14ac:dyDescent="0.2">
      <c r="A340" s="1"/>
      <c r="B340" s="1"/>
      <c r="C340" s="1" t="s">
        <v>59</v>
      </c>
      <c r="D340" s="21">
        <v>23.08</v>
      </c>
      <c r="E340" s="35">
        <v>3</v>
      </c>
      <c r="F340" s="3">
        <f t="shared" si="54"/>
        <v>69.239999999999995</v>
      </c>
      <c r="G340" s="3">
        <f t="shared" si="53"/>
        <v>2.7696000000000001</v>
      </c>
      <c r="H340" s="3">
        <f t="shared" si="55"/>
        <v>72.009599999999992</v>
      </c>
    </row>
    <row r="341" spans="1:8" x14ac:dyDescent="0.2">
      <c r="A341" s="1" t="s">
        <v>238</v>
      </c>
      <c r="B341" s="1" t="s">
        <v>64</v>
      </c>
      <c r="C341" s="1" t="s">
        <v>262</v>
      </c>
      <c r="D341" s="21">
        <v>18.8</v>
      </c>
      <c r="E341" s="35">
        <v>3</v>
      </c>
      <c r="F341" s="3">
        <f t="shared" si="54"/>
        <v>56.400000000000006</v>
      </c>
      <c r="G341" s="3">
        <f t="shared" si="53"/>
        <v>2.2560000000000002</v>
      </c>
      <c r="H341" s="3">
        <f t="shared" si="55"/>
        <v>58.656000000000006</v>
      </c>
    </row>
    <row r="342" spans="1:8" x14ac:dyDescent="0.2">
      <c r="A342" s="1" t="s">
        <v>232</v>
      </c>
      <c r="B342" s="1" t="s">
        <v>77</v>
      </c>
      <c r="C342" s="1" t="s">
        <v>263</v>
      </c>
      <c r="D342" s="21">
        <v>20.190000000000001</v>
      </c>
      <c r="E342" s="35">
        <v>3</v>
      </c>
      <c r="F342" s="3">
        <f t="shared" si="54"/>
        <v>60.570000000000007</v>
      </c>
      <c r="G342" s="3">
        <f t="shared" si="53"/>
        <v>2.4228000000000005</v>
      </c>
      <c r="H342" s="3">
        <f t="shared" si="55"/>
        <v>62.99280000000001</v>
      </c>
    </row>
    <row r="343" spans="1:8" x14ac:dyDescent="0.2">
      <c r="A343" s="1" t="s">
        <v>264</v>
      </c>
      <c r="B343" s="1" t="s">
        <v>77</v>
      </c>
      <c r="C343" s="1" t="s">
        <v>265</v>
      </c>
      <c r="D343" s="21">
        <v>20.190000000000001</v>
      </c>
      <c r="E343" s="35">
        <v>3</v>
      </c>
      <c r="F343" s="3">
        <f t="shared" si="54"/>
        <v>60.570000000000007</v>
      </c>
      <c r="G343" s="3">
        <f t="shared" si="53"/>
        <v>2.4228000000000005</v>
      </c>
      <c r="H343" s="3">
        <f t="shared" si="55"/>
        <v>62.99280000000001</v>
      </c>
    </row>
    <row r="344" spans="1:8" x14ac:dyDescent="0.2">
      <c r="A344" s="1" t="s">
        <v>266</v>
      </c>
      <c r="B344" s="1" t="s">
        <v>64</v>
      </c>
      <c r="C344" s="1" t="s">
        <v>267</v>
      </c>
      <c r="D344" s="21">
        <v>20.72</v>
      </c>
      <c r="E344" s="35">
        <v>3</v>
      </c>
      <c r="F344" s="3">
        <f t="shared" si="54"/>
        <v>62.16</v>
      </c>
      <c r="G344" s="3">
        <f t="shared" si="53"/>
        <v>2.4863999999999997</v>
      </c>
      <c r="H344" s="3">
        <f t="shared" si="55"/>
        <v>64.6464</v>
      </c>
    </row>
    <row r="345" spans="1:8" x14ac:dyDescent="0.2">
      <c r="A345" s="1" t="s">
        <v>268</v>
      </c>
      <c r="B345" s="1" t="s">
        <v>64</v>
      </c>
      <c r="C345" s="1"/>
      <c r="D345" s="21">
        <v>20.48</v>
      </c>
      <c r="E345" s="35">
        <v>3</v>
      </c>
      <c r="F345" s="3">
        <f t="shared" si="54"/>
        <v>61.44</v>
      </c>
      <c r="G345" s="3">
        <f t="shared" si="53"/>
        <v>2.4575999999999998</v>
      </c>
      <c r="H345" s="3">
        <f t="shared" si="55"/>
        <v>63.897599999999997</v>
      </c>
    </row>
    <row r="346" spans="1:8" x14ac:dyDescent="0.2">
      <c r="A346" s="1" t="s">
        <v>241</v>
      </c>
      <c r="B346" s="1" t="s">
        <v>64</v>
      </c>
      <c r="C346" s="1" t="s">
        <v>269</v>
      </c>
      <c r="D346" s="21">
        <v>17.260000000000002</v>
      </c>
      <c r="E346" s="35">
        <v>3</v>
      </c>
      <c r="F346" s="3">
        <f t="shared" si="54"/>
        <v>51.78</v>
      </c>
      <c r="G346" s="3">
        <f t="shared" si="53"/>
        <v>2.0712000000000002</v>
      </c>
      <c r="H346" s="3">
        <f t="shared" si="55"/>
        <v>53.851199999999999</v>
      </c>
    </row>
    <row r="347" spans="1:8" x14ac:dyDescent="0.2">
      <c r="A347" s="1"/>
      <c r="B347" s="1"/>
      <c r="C347" s="1"/>
      <c r="E347" s="3"/>
      <c r="F347" s="3">
        <f>D347</f>
        <v>0</v>
      </c>
      <c r="G347" s="3">
        <f t="shared" si="53"/>
        <v>0</v>
      </c>
      <c r="H347" s="3">
        <f t="shared" si="55"/>
        <v>0</v>
      </c>
    </row>
    <row r="348" spans="1:8" ht="15.75" x14ac:dyDescent="0.25">
      <c r="A348" s="1"/>
      <c r="B348" s="1"/>
      <c r="C348" s="2" t="s">
        <v>45</v>
      </c>
      <c r="D348" s="22">
        <f>SUM(D338:D346)</f>
        <v>161.24999999999997</v>
      </c>
      <c r="E348" s="5"/>
      <c r="F348" s="3">
        <f>SUM(F338:F346)</f>
        <v>483.75</v>
      </c>
      <c r="G348" s="5">
        <f t="shared" si="53"/>
        <v>19.350000000000001</v>
      </c>
      <c r="H348" s="5">
        <f t="shared" si="55"/>
        <v>503.1</v>
      </c>
    </row>
    <row r="349" spans="1:8" x14ac:dyDescent="0.2">
      <c r="A349" s="1"/>
      <c r="B349" s="1"/>
      <c r="C349" s="1"/>
      <c r="E349" s="3"/>
      <c r="F349" s="3"/>
      <c r="G349" s="3"/>
      <c r="H349" s="3"/>
    </row>
    <row r="350" spans="1:8" x14ac:dyDescent="0.2">
      <c r="A350" s="1"/>
      <c r="B350" s="1"/>
      <c r="C350" s="1"/>
      <c r="E350" s="3"/>
      <c r="F350" s="3"/>
      <c r="G350" s="3"/>
      <c r="H350" s="3"/>
    </row>
    <row r="351" spans="1:8" ht="20.25" x14ac:dyDescent="0.55000000000000004">
      <c r="A351" s="14" t="s">
        <v>73</v>
      </c>
      <c r="B351" s="1"/>
      <c r="C351" s="1"/>
      <c r="E351" s="3"/>
      <c r="F351" s="3"/>
      <c r="G351" s="3"/>
      <c r="H351" s="3"/>
    </row>
    <row r="352" spans="1:8" x14ac:dyDescent="0.2">
      <c r="A352" s="4" t="s">
        <v>95</v>
      </c>
      <c r="B352" s="1" t="s">
        <v>270</v>
      </c>
      <c r="C352" s="1" t="s">
        <v>59</v>
      </c>
      <c r="D352" s="21">
        <v>23.56</v>
      </c>
      <c r="E352" s="3">
        <f>D352*0.1</f>
        <v>2.3559999999999999</v>
      </c>
      <c r="F352" s="3">
        <f>D352-E354</f>
        <v>22.924999999999997</v>
      </c>
      <c r="G352" s="3">
        <f t="shared" si="53"/>
        <v>0.91699999999999993</v>
      </c>
      <c r="H352" s="3">
        <f t="shared" ref="H352:H362" si="56">F352+G352</f>
        <v>23.841999999999999</v>
      </c>
    </row>
    <row r="353" spans="1:8" x14ac:dyDescent="0.2">
      <c r="A353" s="4" t="s">
        <v>95</v>
      </c>
      <c r="B353" s="1" t="s">
        <v>270</v>
      </c>
      <c r="C353" s="1" t="s">
        <v>271</v>
      </c>
      <c r="D353" s="21">
        <v>7.74</v>
      </c>
      <c r="E353" s="3">
        <f>D353*0.1</f>
        <v>0.77400000000000002</v>
      </c>
      <c r="F353" s="3">
        <f>D353-E355</f>
        <v>6.8220000000000001</v>
      </c>
      <c r="G353" s="3">
        <f t="shared" si="53"/>
        <v>0.27288000000000001</v>
      </c>
      <c r="H353" s="3">
        <f t="shared" si="56"/>
        <v>7.0948799999999999</v>
      </c>
    </row>
    <row r="354" spans="1:8" x14ac:dyDescent="0.2">
      <c r="A354" s="4" t="s">
        <v>69</v>
      </c>
      <c r="B354" s="1" t="s">
        <v>64</v>
      </c>
      <c r="C354" s="1" t="s">
        <v>272</v>
      </c>
      <c r="D354" s="21">
        <v>6.35</v>
      </c>
      <c r="E354" s="3">
        <f>D354*0.1</f>
        <v>0.63500000000000001</v>
      </c>
      <c r="F354" s="3">
        <f>D354-E355</f>
        <v>5.4319999999999995</v>
      </c>
      <c r="G354" s="3">
        <f t="shared" si="53"/>
        <v>0.21727999999999997</v>
      </c>
      <c r="H354" s="3">
        <f t="shared" si="56"/>
        <v>5.6492799999999992</v>
      </c>
    </row>
    <row r="355" spans="1:8" x14ac:dyDescent="0.2">
      <c r="A355" s="1" t="s">
        <v>273</v>
      </c>
      <c r="B355" s="1" t="s">
        <v>274</v>
      </c>
      <c r="C355" s="1" t="s">
        <v>275</v>
      </c>
      <c r="D355" s="21">
        <v>9.18</v>
      </c>
      <c r="E355" s="3">
        <f t="shared" ref="E355:E362" si="57">D355*0.1</f>
        <v>0.91800000000000004</v>
      </c>
      <c r="F355" s="3">
        <f t="shared" ref="F355:F362" si="58">D355-E355</f>
        <v>8.2620000000000005</v>
      </c>
      <c r="G355" s="3">
        <f t="shared" si="53"/>
        <v>0.33048000000000005</v>
      </c>
      <c r="H355" s="3">
        <f t="shared" si="56"/>
        <v>8.5924800000000001</v>
      </c>
    </row>
    <row r="356" spans="1:8" x14ac:dyDescent="0.2">
      <c r="A356" s="1" t="s">
        <v>23</v>
      </c>
      <c r="B356" s="1" t="s">
        <v>24</v>
      </c>
      <c r="C356" s="1" t="s">
        <v>276</v>
      </c>
      <c r="D356" s="21">
        <v>15.87</v>
      </c>
      <c r="E356" s="3">
        <f t="shared" si="57"/>
        <v>1.587</v>
      </c>
      <c r="F356" s="3">
        <f t="shared" si="58"/>
        <v>14.282999999999999</v>
      </c>
      <c r="G356" s="3">
        <f t="shared" si="53"/>
        <v>0.57131999999999994</v>
      </c>
      <c r="H356" s="3">
        <f t="shared" si="56"/>
        <v>14.85432</v>
      </c>
    </row>
    <row r="357" spans="1:8" x14ac:dyDescent="0.2">
      <c r="A357" s="1" t="s">
        <v>238</v>
      </c>
      <c r="B357" s="1" t="s">
        <v>77</v>
      </c>
      <c r="C357" s="1" t="s">
        <v>277</v>
      </c>
      <c r="D357" s="21">
        <v>11.63</v>
      </c>
      <c r="E357" s="3">
        <f t="shared" si="57"/>
        <v>1.163</v>
      </c>
      <c r="F357" s="3">
        <f t="shared" si="58"/>
        <v>10.467000000000001</v>
      </c>
      <c r="G357" s="3">
        <f t="shared" si="53"/>
        <v>0.41868000000000005</v>
      </c>
      <c r="H357" s="3">
        <f t="shared" si="56"/>
        <v>10.885680000000001</v>
      </c>
    </row>
    <row r="358" spans="1:8" x14ac:dyDescent="0.2">
      <c r="A358" s="1" t="s">
        <v>278</v>
      </c>
      <c r="B358" s="1" t="s">
        <v>274</v>
      </c>
      <c r="C358" s="1" t="s">
        <v>279</v>
      </c>
      <c r="D358" s="21">
        <v>9.18</v>
      </c>
      <c r="E358" s="3">
        <f t="shared" si="57"/>
        <v>0.91800000000000004</v>
      </c>
      <c r="F358" s="3">
        <f t="shared" si="58"/>
        <v>8.2620000000000005</v>
      </c>
      <c r="G358" s="3">
        <f t="shared" si="53"/>
        <v>0.33048000000000005</v>
      </c>
      <c r="H358" s="3">
        <f t="shared" si="56"/>
        <v>8.5924800000000001</v>
      </c>
    </row>
    <row r="359" spans="1:8" x14ac:dyDescent="0.2">
      <c r="A359" s="1" t="s">
        <v>251</v>
      </c>
      <c r="B359" s="1" t="s">
        <v>64</v>
      </c>
      <c r="C359" s="25" t="s">
        <v>252</v>
      </c>
      <c r="D359" s="21">
        <v>20.38</v>
      </c>
      <c r="E359" s="3">
        <f t="shared" si="57"/>
        <v>2.0379999999999998</v>
      </c>
      <c r="F359" s="3">
        <f t="shared" si="58"/>
        <v>18.341999999999999</v>
      </c>
      <c r="G359" s="3">
        <f t="shared" si="53"/>
        <v>0.73368</v>
      </c>
      <c r="H359" s="3">
        <f t="shared" si="56"/>
        <v>19.075679999999998</v>
      </c>
    </row>
    <row r="360" spans="1:8" x14ac:dyDescent="0.2">
      <c r="A360" s="1" t="s">
        <v>158</v>
      </c>
      <c r="B360" s="1" t="s">
        <v>64</v>
      </c>
      <c r="C360" s="1" t="s">
        <v>280</v>
      </c>
      <c r="D360" s="21">
        <v>2.6</v>
      </c>
      <c r="E360" s="3">
        <f t="shared" si="57"/>
        <v>0.26</v>
      </c>
      <c r="F360" s="3">
        <f t="shared" si="58"/>
        <v>2.34</v>
      </c>
      <c r="G360" s="3">
        <f t="shared" si="53"/>
        <v>9.3600000000000003E-2</v>
      </c>
      <c r="H360" s="3">
        <f t="shared" si="56"/>
        <v>2.4335999999999998</v>
      </c>
    </row>
    <row r="361" spans="1:8" x14ac:dyDescent="0.2">
      <c r="A361" s="1" t="s">
        <v>254</v>
      </c>
      <c r="B361" s="1" t="s">
        <v>255</v>
      </c>
      <c r="C361" s="1" t="s">
        <v>280</v>
      </c>
      <c r="D361" s="21">
        <v>8.18</v>
      </c>
      <c r="E361" s="3">
        <f t="shared" si="57"/>
        <v>0.81800000000000006</v>
      </c>
      <c r="F361" s="3">
        <f t="shared" si="58"/>
        <v>7.3620000000000001</v>
      </c>
      <c r="G361" s="3">
        <f t="shared" si="53"/>
        <v>0.29448000000000002</v>
      </c>
      <c r="H361" s="3">
        <f t="shared" si="56"/>
        <v>7.6564800000000002</v>
      </c>
    </row>
    <row r="362" spans="1:8" x14ac:dyDescent="0.2">
      <c r="A362" s="1" t="s">
        <v>97</v>
      </c>
      <c r="B362" s="1" t="s">
        <v>160</v>
      </c>
      <c r="C362" s="1" t="s">
        <v>257</v>
      </c>
      <c r="D362" s="21">
        <v>4.91</v>
      </c>
      <c r="E362" s="3">
        <f t="shared" si="57"/>
        <v>0.49100000000000005</v>
      </c>
      <c r="F362" s="3">
        <f t="shared" si="58"/>
        <v>4.4190000000000005</v>
      </c>
      <c r="G362" s="3">
        <f t="shared" si="53"/>
        <v>0.17676000000000003</v>
      </c>
      <c r="H362" s="3">
        <f t="shared" si="56"/>
        <v>4.5957600000000003</v>
      </c>
    </row>
    <row r="363" spans="1:8" x14ac:dyDescent="0.2">
      <c r="A363" s="1"/>
      <c r="B363" s="1"/>
      <c r="C363" s="1"/>
      <c r="E363" s="1"/>
      <c r="F363" s="1"/>
      <c r="G363" s="1"/>
      <c r="H363" s="1"/>
    </row>
    <row r="364" spans="1:8" ht="15.75" x14ac:dyDescent="0.25">
      <c r="A364" s="1"/>
      <c r="B364" s="1"/>
      <c r="C364" s="28" t="s">
        <v>226</v>
      </c>
      <c r="D364" s="22">
        <f>SUM(D352:D362)</f>
        <v>119.57999999999998</v>
      </c>
      <c r="E364" s="22">
        <f>SUM(E354:E362)</f>
        <v>8.8279999999999994</v>
      </c>
      <c r="F364" s="22">
        <f>SUM(F352:F362)</f>
        <v>108.916</v>
      </c>
      <c r="G364" s="22">
        <f>SUM(G352:G362)</f>
        <v>4.3566399999999996</v>
      </c>
      <c r="H364" s="22">
        <f>SUM(H352:H362)</f>
        <v>113.27264000000001</v>
      </c>
    </row>
    <row r="365" spans="1:8" ht="15.75" x14ac:dyDescent="0.25">
      <c r="A365" s="1" t="s">
        <v>27</v>
      </c>
      <c r="B365" s="1"/>
      <c r="C365" s="2"/>
      <c r="E365" s="1"/>
      <c r="F365" s="2"/>
      <c r="G365" s="5"/>
      <c r="H365" s="5">
        <v>22</v>
      </c>
    </row>
    <row r="366" spans="1:8" ht="15.75" x14ac:dyDescent="0.25">
      <c r="A366" s="1"/>
      <c r="B366" s="1"/>
      <c r="C366" s="2" t="s">
        <v>103</v>
      </c>
      <c r="E366" s="1"/>
      <c r="F366" s="1"/>
      <c r="G366" s="1"/>
      <c r="H366" s="2">
        <f>H364+H365</f>
        <v>135.27264000000002</v>
      </c>
    </row>
    <row r="367" spans="1:8" x14ac:dyDescent="0.2">
      <c r="A367" s="1"/>
      <c r="B367" s="1"/>
      <c r="C367" s="1"/>
      <c r="E367" s="1"/>
      <c r="F367" s="1"/>
      <c r="G367" s="1"/>
      <c r="H367" s="1"/>
    </row>
    <row r="368" spans="1:8" x14ac:dyDescent="0.2">
      <c r="A368" s="1"/>
      <c r="B368" s="1"/>
      <c r="C368" s="1" t="s">
        <v>243</v>
      </c>
      <c r="E368" s="1"/>
      <c r="F368" s="1"/>
      <c r="G368" s="1"/>
      <c r="H368" s="1"/>
    </row>
    <row r="369" spans="1:8" ht="30.75" customHeight="1" x14ac:dyDescent="0.3">
      <c r="A369" s="67" t="s">
        <v>281</v>
      </c>
      <c r="B369" s="68"/>
      <c r="C369" s="68"/>
      <c r="D369" s="20" t="s">
        <v>1</v>
      </c>
      <c r="E369" s="3"/>
      <c r="F369" s="6" t="s">
        <v>105</v>
      </c>
      <c r="G369" s="3" t="s">
        <v>4</v>
      </c>
      <c r="H369" s="3" t="s">
        <v>5</v>
      </c>
    </row>
    <row r="370" spans="1:8" x14ac:dyDescent="0.2">
      <c r="A370" s="6" t="s">
        <v>62</v>
      </c>
      <c r="B370" s="1" t="s">
        <v>186</v>
      </c>
      <c r="C370" s="7"/>
      <c r="E370" s="3"/>
      <c r="F370" s="3"/>
      <c r="G370" s="3"/>
      <c r="H370" s="3"/>
    </row>
    <row r="371" spans="1:8" x14ac:dyDescent="0.2">
      <c r="A371" s="1" t="s">
        <v>282</v>
      </c>
      <c r="B371" s="1" t="s">
        <v>64</v>
      </c>
      <c r="C371" s="1" t="s">
        <v>283</v>
      </c>
      <c r="D371" s="21">
        <v>22.07</v>
      </c>
      <c r="E371" s="35"/>
      <c r="F371" s="3">
        <f>D371</f>
        <v>22.07</v>
      </c>
      <c r="G371" s="3">
        <f t="shared" ref="G371:G392" si="59">F371*0.04</f>
        <v>0.88280000000000003</v>
      </c>
      <c r="H371" s="3">
        <f>F371+G371</f>
        <v>22.9528</v>
      </c>
    </row>
    <row r="372" spans="1:8" x14ac:dyDescent="0.2">
      <c r="A372" s="1" t="s">
        <v>129</v>
      </c>
      <c r="B372" s="1" t="s">
        <v>64</v>
      </c>
      <c r="C372" s="1" t="s">
        <v>233</v>
      </c>
      <c r="D372" s="21">
        <v>23.89</v>
      </c>
      <c r="E372" s="35"/>
      <c r="F372" s="3">
        <f t="shared" ref="F372:F382" si="60">D372</f>
        <v>23.89</v>
      </c>
      <c r="G372" s="3">
        <f t="shared" si="59"/>
        <v>0.9556</v>
      </c>
      <c r="H372" s="3">
        <f t="shared" ref="H372:H381" si="61">F372+G372</f>
        <v>24.845600000000001</v>
      </c>
    </row>
    <row r="373" spans="1:8" x14ac:dyDescent="0.2">
      <c r="A373" s="1" t="s">
        <v>264</v>
      </c>
      <c r="B373" s="1" t="s">
        <v>77</v>
      </c>
      <c r="C373" s="1" t="s">
        <v>284</v>
      </c>
      <c r="D373" s="21">
        <v>19.23</v>
      </c>
      <c r="E373" s="35"/>
      <c r="F373" s="3">
        <f t="shared" si="60"/>
        <v>19.23</v>
      </c>
      <c r="G373" s="3">
        <f t="shared" si="59"/>
        <v>0.76919999999999999</v>
      </c>
      <c r="H373" s="3">
        <f t="shared" si="61"/>
        <v>19.999200000000002</v>
      </c>
    </row>
    <row r="374" spans="1:8" x14ac:dyDescent="0.2">
      <c r="A374" s="1" t="s">
        <v>285</v>
      </c>
      <c r="B374" s="1" t="s">
        <v>77</v>
      </c>
      <c r="C374" s="1" t="s">
        <v>286</v>
      </c>
      <c r="D374" s="21">
        <v>19.329999999999998</v>
      </c>
      <c r="E374" s="35"/>
      <c r="F374" s="3">
        <f t="shared" si="60"/>
        <v>19.329999999999998</v>
      </c>
      <c r="G374" s="3">
        <f t="shared" si="59"/>
        <v>0.7732</v>
      </c>
      <c r="H374" s="3">
        <f t="shared" si="61"/>
        <v>20.103199999999998</v>
      </c>
    </row>
    <row r="375" spans="1:8" x14ac:dyDescent="0.2">
      <c r="A375" s="1" t="s">
        <v>236</v>
      </c>
      <c r="B375" s="1" t="s">
        <v>64</v>
      </c>
      <c r="C375" s="1" t="s">
        <v>287</v>
      </c>
      <c r="D375" s="21">
        <v>22.45</v>
      </c>
      <c r="E375" s="35"/>
      <c r="F375" s="3">
        <f t="shared" si="60"/>
        <v>22.45</v>
      </c>
      <c r="G375" s="3">
        <f t="shared" si="59"/>
        <v>0.89800000000000002</v>
      </c>
      <c r="H375" s="3">
        <f t="shared" si="61"/>
        <v>23.347999999999999</v>
      </c>
    </row>
    <row r="376" spans="1:8" x14ac:dyDescent="0.2">
      <c r="A376" s="1" t="s">
        <v>288</v>
      </c>
      <c r="B376" s="1" t="s">
        <v>77</v>
      </c>
      <c r="C376" s="1" t="s">
        <v>289</v>
      </c>
      <c r="D376" s="21">
        <v>18.8</v>
      </c>
      <c r="E376" s="35"/>
      <c r="F376" s="3">
        <f t="shared" si="60"/>
        <v>18.8</v>
      </c>
      <c r="G376" s="3">
        <f t="shared" si="59"/>
        <v>0.752</v>
      </c>
      <c r="H376" s="3">
        <f t="shared" si="61"/>
        <v>19.552</v>
      </c>
    </row>
    <row r="377" spans="1:8" x14ac:dyDescent="0.2">
      <c r="A377" s="1" t="s">
        <v>268</v>
      </c>
      <c r="B377" s="1" t="s">
        <v>64</v>
      </c>
      <c r="C377" s="1" t="s">
        <v>290</v>
      </c>
      <c r="D377" s="21">
        <v>21.63</v>
      </c>
      <c r="E377" s="35"/>
      <c r="F377" s="3">
        <f t="shared" si="60"/>
        <v>21.63</v>
      </c>
      <c r="G377" s="3">
        <f t="shared" si="59"/>
        <v>0.86519999999999997</v>
      </c>
      <c r="H377" s="3">
        <f t="shared" si="61"/>
        <v>22.495200000000001</v>
      </c>
    </row>
    <row r="378" spans="1:8" x14ac:dyDescent="0.2">
      <c r="A378" s="1"/>
      <c r="B378" s="1"/>
      <c r="C378" s="1"/>
      <c r="D378" s="21">
        <v>18.7</v>
      </c>
      <c r="E378" s="35"/>
      <c r="F378" s="3">
        <f t="shared" si="60"/>
        <v>18.7</v>
      </c>
      <c r="G378" s="3">
        <f t="shared" si="59"/>
        <v>0.748</v>
      </c>
      <c r="H378" s="3">
        <f t="shared" si="61"/>
        <v>19.448</v>
      </c>
    </row>
    <row r="379" spans="1:8" x14ac:dyDescent="0.2">
      <c r="A379" s="1" t="s">
        <v>291</v>
      </c>
      <c r="B379" s="1" t="s">
        <v>292</v>
      </c>
      <c r="C379" s="1" t="s">
        <v>291</v>
      </c>
      <c r="D379" s="21">
        <v>12.4</v>
      </c>
      <c r="E379" s="35"/>
      <c r="F379" s="3">
        <f t="shared" si="60"/>
        <v>12.4</v>
      </c>
      <c r="G379" s="3">
        <f t="shared" si="59"/>
        <v>0.49600000000000005</v>
      </c>
      <c r="H379" s="3">
        <f t="shared" si="61"/>
        <v>12.896000000000001</v>
      </c>
    </row>
    <row r="380" spans="1:8" x14ac:dyDescent="0.2">
      <c r="A380" s="1" t="s">
        <v>293</v>
      </c>
      <c r="B380" s="1" t="s">
        <v>24</v>
      </c>
      <c r="C380" s="1" t="s">
        <v>59</v>
      </c>
      <c r="D380" s="21">
        <v>23.08</v>
      </c>
      <c r="E380" s="35"/>
      <c r="F380" s="3">
        <f t="shared" si="60"/>
        <v>23.08</v>
      </c>
      <c r="G380" s="3">
        <f t="shared" si="59"/>
        <v>0.92319999999999991</v>
      </c>
      <c r="H380" s="3">
        <f t="shared" si="61"/>
        <v>24.0032</v>
      </c>
    </row>
    <row r="381" spans="1:8" x14ac:dyDescent="0.2">
      <c r="A381" s="1" t="s">
        <v>95</v>
      </c>
      <c r="B381" s="1" t="s">
        <v>64</v>
      </c>
      <c r="C381" s="1" t="s">
        <v>294</v>
      </c>
      <c r="D381" s="21">
        <v>20.34</v>
      </c>
      <c r="E381" s="35"/>
      <c r="F381" s="3">
        <f t="shared" si="60"/>
        <v>20.34</v>
      </c>
      <c r="G381" s="3">
        <f t="shared" si="59"/>
        <v>0.81359999999999999</v>
      </c>
      <c r="H381" s="3">
        <f t="shared" si="61"/>
        <v>21.153600000000001</v>
      </c>
    </row>
    <row r="382" spans="1:8" ht="15.75" x14ac:dyDescent="0.25">
      <c r="A382" s="1"/>
      <c r="B382" s="1"/>
      <c r="C382" s="2" t="s">
        <v>226</v>
      </c>
      <c r="D382" s="22">
        <f>SUM(D371:D381)</f>
        <v>221.92</v>
      </c>
      <c r="E382" s="22"/>
      <c r="F382" s="3">
        <f t="shared" si="60"/>
        <v>221.92</v>
      </c>
      <c r="G382" s="22">
        <f>SUM(G371:G381)</f>
        <v>8.8767999999999994</v>
      </c>
      <c r="H382" s="22">
        <f>SUM(H371:H381)</f>
        <v>230.79680000000005</v>
      </c>
    </row>
    <row r="383" spans="1:8" x14ac:dyDescent="0.2">
      <c r="A383" s="1"/>
      <c r="B383" s="1"/>
      <c r="C383" s="1"/>
      <c r="E383" s="3"/>
      <c r="F383" s="3"/>
      <c r="G383" s="3"/>
      <c r="H383" s="3"/>
    </row>
    <row r="384" spans="1:8" ht="60" x14ac:dyDescent="0.55000000000000004">
      <c r="A384" s="14" t="s">
        <v>73</v>
      </c>
      <c r="B384" s="1"/>
      <c r="C384" s="1"/>
      <c r="D384" s="21" t="s">
        <v>1</v>
      </c>
      <c r="E384" s="34">
        <v>0.1</v>
      </c>
      <c r="F384" s="6" t="s">
        <v>3</v>
      </c>
      <c r="G384" s="3" t="s">
        <v>4</v>
      </c>
      <c r="H384" s="3" t="s">
        <v>5</v>
      </c>
    </row>
    <row r="385" spans="1:8" x14ac:dyDescent="0.2">
      <c r="A385" s="1" t="s">
        <v>69</v>
      </c>
      <c r="B385" s="1" t="s">
        <v>64</v>
      </c>
      <c r="C385" s="1" t="s">
        <v>295</v>
      </c>
      <c r="D385" s="21">
        <v>18.079999999999998</v>
      </c>
      <c r="E385" s="3">
        <f t="shared" ref="E385:E392" si="62">D385*0.1</f>
        <v>1.8079999999999998</v>
      </c>
      <c r="F385" s="3">
        <f t="shared" ref="F385:F390" si="63">D385-E385</f>
        <v>16.271999999999998</v>
      </c>
      <c r="G385" s="3">
        <f t="shared" si="59"/>
        <v>0.6508799999999999</v>
      </c>
      <c r="H385" s="3">
        <f t="shared" ref="H385:H390" si="64">F385+G385</f>
        <v>16.922879999999999</v>
      </c>
    </row>
    <row r="386" spans="1:8" x14ac:dyDescent="0.2">
      <c r="A386" s="1" t="s">
        <v>254</v>
      </c>
      <c r="B386" s="1" t="s">
        <v>255</v>
      </c>
      <c r="C386" s="1" t="s">
        <v>256</v>
      </c>
      <c r="D386" s="21">
        <v>8.18</v>
      </c>
      <c r="E386" s="3">
        <f t="shared" si="62"/>
        <v>0.81800000000000006</v>
      </c>
      <c r="F386" s="3">
        <f t="shared" si="63"/>
        <v>7.3620000000000001</v>
      </c>
      <c r="G386" s="3">
        <f t="shared" si="59"/>
        <v>0.29448000000000002</v>
      </c>
      <c r="H386" s="3">
        <f t="shared" si="64"/>
        <v>7.6564800000000002</v>
      </c>
    </row>
    <row r="387" spans="1:8" x14ac:dyDescent="0.2">
      <c r="A387" s="1" t="s">
        <v>23</v>
      </c>
      <c r="B387" s="1" t="s">
        <v>24</v>
      </c>
      <c r="C387" s="1" t="s">
        <v>296</v>
      </c>
      <c r="D387" s="21">
        <v>15.87</v>
      </c>
      <c r="E387" s="3">
        <f t="shared" si="62"/>
        <v>1.587</v>
      </c>
      <c r="F387" s="3">
        <f t="shared" si="63"/>
        <v>14.282999999999999</v>
      </c>
      <c r="G387" s="3">
        <f t="shared" si="59"/>
        <v>0.57131999999999994</v>
      </c>
      <c r="H387" s="3">
        <f t="shared" si="64"/>
        <v>14.85432</v>
      </c>
    </row>
    <row r="388" spans="1:8" x14ac:dyDescent="0.2">
      <c r="A388" s="1" t="s">
        <v>297</v>
      </c>
      <c r="B388" s="1" t="s">
        <v>274</v>
      </c>
      <c r="C388" s="1" t="s">
        <v>298</v>
      </c>
      <c r="D388" s="21">
        <v>9.18</v>
      </c>
      <c r="E388" s="3">
        <f t="shared" si="62"/>
        <v>0.91800000000000004</v>
      </c>
      <c r="F388" s="3">
        <f t="shared" si="63"/>
        <v>8.2620000000000005</v>
      </c>
      <c r="G388" s="3">
        <f t="shared" si="59"/>
        <v>0.33048000000000005</v>
      </c>
      <c r="H388" s="3">
        <f t="shared" si="64"/>
        <v>8.5924800000000001</v>
      </c>
    </row>
    <row r="389" spans="1:8" x14ac:dyDescent="0.2">
      <c r="A389" s="1" t="s">
        <v>238</v>
      </c>
      <c r="B389" s="1" t="s">
        <v>64</v>
      </c>
      <c r="C389" s="1" t="s">
        <v>299</v>
      </c>
      <c r="D389" s="21">
        <v>11.63</v>
      </c>
      <c r="E389" s="3">
        <f t="shared" si="62"/>
        <v>1.163</v>
      </c>
      <c r="F389" s="3">
        <f t="shared" si="63"/>
        <v>10.467000000000001</v>
      </c>
      <c r="G389" s="3">
        <f t="shared" si="59"/>
        <v>0.41868000000000005</v>
      </c>
      <c r="H389" s="3">
        <f t="shared" si="64"/>
        <v>10.885680000000001</v>
      </c>
    </row>
    <row r="390" spans="1:8" x14ac:dyDescent="0.2">
      <c r="A390" s="1" t="s">
        <v>278</v>
      </c>
      <c r="B390" s="1" t="s">
        <v>274</v>
      </c>
      <c r="C390" s="1" t="s">
        <v>300</v>
      </c>
      <c r="D390" s="21">
        <v>9.18</v>
      </c>
      <c r="E390" s="3">
        <f t="shared" si="62"/>
        <v>0.91800000000000004</v>
      </c>
      <c r="F390" s="3">
        <f t="shared" si="63"/>
        <v>8.2620000000000005</v>
      </c>
      <c r="G390" s="3">
        <f t="shared" si="59"/>
        <v>0.33048000000000005</v>
      </c>
      <c r="H390" s="3">
        <f t="shared" si="64"/>
        <v>8.5924800000000001</v>
      </c>
    </row>
    <row r="391" spans="1:8" x14ac:dyDescent="0.2">
      <c r="A391" s="1" t="s">
        <v>81</v>
      </c>
      <c r="B391" s="1" t="s">
        <v>7</v>
      </c>
      <c r="C391" s="1" t="s">
        <v>301</v>
      </c>
      <c r="D391" s="21">
        <v>2.6</v>
      </c>
      <c r="E391" s="3">
        <f t="shared" si="62"/>
        <v>0.26</v>
      </c>
      <c r="F391" s="3">
        <f>D391-E391</f>
        <v>2.34</v>
      </c>
      <c r="G391" s="3">
        <f t="shared" si="59"/>
        <v>9.3600000000000003E-2</v>
      </c>
      <c r="H391" s="3">
        <f>F391+G391</f>
        <v>2.4335999999999998</v>
      </c>
    </row>
    <row r="392" spans="1:8" x14ac:dyDescent="0.2">
      <c r="A392" s="1" t="s">
        <v>97</v>
      </c>
      <c r="B392" s="1" t="s">
        <v>160</v>
      </c>
      <c r="C392" s="1" t="s">
        <v>302</v>
      </c>
      <c r="D392" s="21">
        <v>4.91</v>
      </c>
      <c r="E392" s="3">
        <f t="shared" si="62"/>
        <v>0.49100000000000005</v>
      </c>
      <c r="F392" s="3">
        <f>D392-E392</f>
        <v>4.4190000000000005</v>
      </c>
      <c r="G392" s="3">
        <f t="shared" si="59"/>
        <v>0.17676000000000003</v>
      </c>
      <c r="H392" s="3">
        <f>F392+G392</f>
        <v>4.5957600000000003</v>
      </c>
    </row>
    <row r="393" spans="1:8" x14ac:dyDescent="0.2">
      <c r="A393" s="1"/>
      <c r="B393" s="1"/>
      <c r="C393" s="1"/>
      <c r="E393" s="1"/>
      <c r="F393" s="1"/>
      <c r="G393" s="1"/>
      <c r="H393" s="1"/>
    </row>
    <row r="394" spans="1:8" ht="15.75" x14ac:dyDescent="0.25">
      <c r="A394" s="1"/>
      <c r="B394" s="1"/>
      <c r="C394" s="28" t="s">
        <v>226</v>
      </c>
      <c r="D394" s="22">
        <f>SUM(D385:D392)</f>
        <v>79.63</v>
      </c>
      <c r="E394" s="22">
        <f>SUM(E385:E392)</f>
        <v>7.9630000000000001</v>
      </c>
      <c r="F394" s="22">
        <f>SUM(F385:F392)</f>
        <v>71.667000000000002</v>
      </c>
      <c r="G394" s="22">
        <f>SUM(G385:G392)</f>
        <v>2.8666800000000006</v>
      </c>
      <c r="H394" s="22">
        <f>SUM(H385:H392)</f>
        <v>74.533680000000004</v>
      </c>
    </row>
    <row r="395" spans="1:8" ht="15.75" x14ac:dyDescent="0.25">
      <c r="A395" s="1" t="s">
        <v>27</v>
      </c>
      <c r="B395" s="1"/>
      <c r="C395" s="2"/>
      <c r="E395" s="3"/>
      <c r="F395" s="2"/>
      <c r="G395" s="5"/>
      <c r="H395" s="5">
        <v>22</v>
      </c>
    </row>
    <row r="396" spans="1:8" ht="15.75" x14ac:dyDescent="0.25">
      <c r="A396" s="1"/>
      <c r="B396" s="1"/>
      <c r="C396" s="2" t="s">
        <v>103</v>
      </c>
      <c r="E396" s="3"/>
      <c r="F396" s="3"/>
      <c r="G396" s="3"/>
      <c r="H396" s="5">
        <f>H394+H395</f>
        <v>96.533680000000004</v>
      </c>
    </row>
    <row r="397" spans="1:8" ht="15.75" x14ac:dyDescent="0.25">
      <c r="A397" s="1"/>
      <c r="B397" s="1"/>
      <c r="C397" s="13"/>
      <c r="E397" s="3"/>
      <c r="F397" s="5"/>
      <c r="G397" s="5"/>
      <c r="H397" s="5"/>
    </row>
    <row r="398" spans="1:8" ht="60" x14ac:dyDescent="0.2">
      <c r="A398" s="65" t="s">
        <v>303</v>
      </c>
      <c r="B398" s="65"/>
      <c r="C398" s="65"/>
      <c r="D398" s="20" t="s">
        <v>1</v>
      </c>
      <c r="E398" s="3" t="s">
        <v>2</v>
      </c>
      <c r="F398" s="6" t="s">
        <v>3</v>
      </c>
      <c r="G398" s="3" t="s">
        <v>4</v>
      </c>
      <c r="H398" s="3" t="s">
        <v>5</v>
      </c>
    </row>
    <row r="399" spans="1:8" x14ac:dyDescent="0.2">
      <c r="A399" s="6"/>
      <c r="B399" s="1"/>
      <c r="C399" s="7"/>
      <c r="E399" s="3"/>
      <c r="F399" s="3"/>
      <c r="G399" s="3"/>
      <c r="H399" s="3"/>
    </row>
    <row r="400" spans="1:8" x14ac:dyDescent="0.2">
      <c r="A400" s="1" t="s">
        <v>228</v>
      </c>
      <c r="B400" s="1" t="s">
        <v>64</v>
      </c>
      <c r="C400" s="1" t="s">
        <v>304</v>
      </c>
      <c r="D400" s="21">
        <v>22.07</v>
      </c>
      <c r="E400" s="3">
        <f t="shared" ref="E400:E411" si="65">D400*0.1</f>
        <v>2.2070000000000003</v>
      </c>
      <c r="F400" s="3">
        <f>D400-E400</f>
        <v>19.863</v>
      </c>
      <c r="G400" s="3">
        <f t="shared" ref="G400:G411" si="66">F400*0.04</f>
        <v>0.79452</v>
      </c>
      <c r="H400" s="3">
        <f>F400+G400</f>
        <v>20.657519999999998</v>
      </c>
    </row>
    <row r="401" spans="1:8" x14ac:dyDescent="0.2">
      <c r="A401" s="1" t="s">
        <v>23</v>
      </c>
      <c r="B401" s="1" t="s">
        <v>24</v>
      </c>
      <c r="C401" s="1" t="s">
        <v>305</v>
      </c>
      <c r="E401" s="3">
        <f t="shared" si="65"/>
        <v>0</v>
      </c>
      <c r="F401" s="3">
        <f t="shared" ref="F401:F411" si="67">D401-E401</f>
        <v>0</v>
      </c>
      <c r="G401" s="3">
        <f t="shared" si="66"/>
        <v>0</v>
      </c>
      <c r="H401" s="3">
        <f t="shared" ref="H401:H411" si="68">F401+G401</f>
        <v>0</v>
      </c>
    </row>
    <row r="402" spans="1:8" x14ac:dyDescent="0.2">
      <c r="A402" s="1"/>
      <c r="B402" s="1"/>
      <c r="C402" s="1" t="s">
        <v>306</v>
      </c>
      <c r="D402" s="21">
        <v>23.08</v>
      </c>
      <c r="E402" s="3">
        <f t="shared" si="65"/>
        <v>2.3079999999999998</v>
      </c>
      <c r="F402" s="3">
        <f t="shared" si="67"/>
        <v>20.771999999999998</v>
      </c>
      <c r="G402" s="3">
        <f t="shared" si="66"/>
        <v>0.83087999999999995</v>
      </c>
      <c r="H402" s="3">
        <f t="shared" si="68"/>
        <v>21.602879999999999</v>
      </c>
    </row>
    <row r="403" spans="1:8" x14ac:dyDescent="0.2">
      <c r="A403" s="1"/>
      <c r="B403" s="1"/>
      <c r="C403" s="1" t="s">
        <v>307</v>
      </c>
      <c r="D403" s="21">
        <v>15.87</v>
      </c>
      <c r="E403" s="3">
        <f t="shared" si="65"/>
        <v>1.587</v>
      </c>
      <c r="F403" s="3">
        <f t="shared" si="67"/>
        <v>14.282999999999999</v>
      </c>
      <c r="G403" s="3">
        <f t="shared" si="66"/>
        <v>0.57131999999999994</v>
      </c>
      <c r="H403" s="3">
        <f t="shared" si="68"/>
        <v>14.85432</v>
      </c>
    </row>
    <row r="404" spans="1:8" x14ac:dyDescent="0.2">
      <c r="A404" s="1" t="s">
        <v>308</v>
      </c>
      <c r="B404" s="1" t="s">
        <v>246</v>
      </c>
      <c r="C404" s="1" t="s">
        <v>309</v>
      </c>
      <c r="D404" s="21">
        <v>9.57</v>
      </c>
      <c r="E404" s="3">
        <f t="shared" si="65"/>
        <v>0.95700000000000007</v>
      </c>
      <c r="F404" s="3">
        <f t="shared" si="67"/>
        <v>8.6129999999999995</v>
      </c>
      <c r="G404" s="3">
        <f t="shared" si="66"/>
        <v>0.34451999999999999</v>
      </c>
      <c r="H404" s="3">
        <f t="shared" si="68"/>
        <v>8.9575199999999988</v>
      </c>
    </row>
    <row r="405" spans="1:8" x14ac:dyDescent="0.2">
      <c r="A405" s="1" t="s">
        <v>238</v>
      </c>
      <c r="B405" s="1" t="s">
        <v>64</v>
      </c>
      <c r="C405" s="1" t="s">
        <v>310</v>
      </c>
      <c r="E405" s="3">
        <f t="shared" si="65"/>
        <v>0</v>
      </c>
      <c r="F405" s="3">
        <f t="shared" si="67"/>
        <v>0</v>
      </c>
      <c r="G405" s="3">
        <f t="shared" si="66"/>
        <v>0</v>
      </c>
      <c r="H405" s="3">
        <f t="shared" si="68"/>
        <v>0</v>
      </c>
    </row>
    <row r="406" spans="1:8" x14ac:dyDescent="0.2">
      <c r="A406" s="1" t="s">
        <v>236</v>
      </c>
      <c r="B406" s="1" t="s">
        <v>64</v>
      </c>
      <c r="C406" s="1" t="s">
        <v>311</v>
      </c>
      <c r="D406" s="21">
        <v>22.45</v>
      </c>
      <c r="E406" s="3">
        <f t="shared" si="65"/>
        <v>2.2450000000000001</v>
      </c>
      <c r="F406" s="3">
        <f t="shared" si="67"/>
        <v>20.204999999999998</v>
      </c>
      <c r="G406" s="3">
        <f t="shared" si="66"/>
        <v>0.80819999999999992</v>
      </c>
      <c r="H406" s="3">
        <f t="shared" si="68"/>
        <v>21.013199999999998</v>
      </c>
    </row>
    <row r="407" spans="1:8" x14ac:dyDescent="0.2">
      <c r="A407" s="1" t="s">
        <v>69</v>
      </c>
      <c r="B407" s="1" t="s">
        <v>64</v>
      </c>
      <c r="C407" s="1" t="s">
        <v>312</v>
      </c>
      <c r="D407" s="21">
        <v>14.95</v>
      </c>
      <c r="E407" s="3">
        <f t="shared" si="65"/>
        <v>1.4950000000000001</v>
      </c>
      <c r="F407" s="3">
        <f t="shared" si="67"/>
        <v>13.454999999999998</v>
      </c>
      <c r="G407" s="3">
        <f t="shared" si="66"/>
        <v>0.5381999999999999</v>
      </c>
      <c r="H407" s="3">
        <f t="shared" si="68"/>
        <v>13.993199999999998</v>
      </c>
    </row>
    <row r="408" spans="1:8" x14ac:dyDescent="0.2">
      <c r="A408" s="1" t="s">
        <v>313</v>
      </c>
      <c r="B408" s="1" t="s">
        <v>64</v>
      </c>
      <c r="C408" s="1" t="s">
        <v>314</v>
      </c>
      <c r="D408" s="21">
        <v>18.8</v>
      </c>
      <c r="E408" s="3">
        <f t="shared" si="65"/>
        <v>1.8800000000000001</v>
      </c>
      <c r="F408" s="3">
        <f t="shared" si="67"/>
        <v>16.920000000000002</v>
      </c>
      <c r="G408" s="3">
        <f t="shared" si="66"/>
        <v>0.67680000000000007</v>
      </c>
      <c r="H408" s="3">
        <f t="shared" si="68"/>
        <v>17.596800000000002</v>
      </c>
    </row>
    <row r="409" spans="1:8" x14ac:dyDescent="0.2">
      <c r="A409" s="1" t="s">
        <v>315</v>
      </c>
      <c r="B409" s="1" t="s">
        <v>64</v>
      </c>
      <c r="C409" s="1" t="s">
        <v>316</v>
      </c>
      <c r="D409" s="21">
        <v>18.89</v>
      </c>
      <c r="E409" s="3">
        <f t="shared" si="65"/>
        <v>1.8890000000000002</v>
      </c>
      <c r="F409" s="3">
        <f t="shared" si="67"/>
        <v>17.001000000000001</v>
      </c>
      <c r="G409" s="3">
        <f t="shared" si="66"/>
        <v>0.68004000000000009</v>
      </c>
      <c r="H409" s="3">
        <f t="shared" si="68"/>
        <v>17.681040000000003</v>
      </c>
    </row>
    <row r="410" spans="1:8" x14ac:dyDescent="0.2">
      <c r="A410" s="1" t="s">
        <v>81</v>
      </c>
      <c r="B410" s="1" t="s">
        <v>77</v>
      </c>
      <c r="C410" s="1" t="s">
        <v>317</v>
      </c>
      <c r="E410" s="3"/>
      <c r="F410" s="3"/>
      <c r="G410" s="3"/>
      <c r="H410" s="3"/>
    </row>
    <row r="411" spans="1:8" x14ac:dyDescent="0.2">
      <c r="A411" s="1" t="s">
        <v>97</v>
      </c>
      <c r="B411" s="1" t="s">
        <v>160</v>
      </c>
      <c r="C411" s="1" t="s">
        <v>302</v>
      </c>
      <c r="D411" s="21">
        <v>4.91</v>
      </c>
      <c r="E411" s="3">
        <f t="shared" si="65"/>
        <v>0.49100000000000005</v>
      </c>
      <c r="F411" s="3">
        <f t="shared" si="67"/>
        <v>4.4190000000000005</v>
      </c>
      <c r="G411" s="3">
        <f t="shared" si="66"/>
        <v>0.17676000000000003</v>
      </c>
      <c r="H411" s="3">
        <f t="shared" si="68"/>
        <v>4.5957600000000003</v>
      </c>
    </row>
    <row r="412" spans="1:8" ht="15.75" x14ac:dyDescent="0.25">
      <c r="A412" s="1"/>
      <c r="B412" s="2"/>
      <c r="C412" s="28" t="s">
        <v>318</v>
      </c>
      <c r="D412" s="22">
        <f>SUM(D400:D411)</f>
        <v>150.59</v>
      </c>
      <c r="E412" s="22">
        <f>SUM(E400:E411)</f>
        <v>15.059000000000001</v>
      </c>
      <c r="F412" s="22">
        <f>SUM(F400:F411)</f>
        <v>135.53100000000001</v>
      </c>
      <c r="G412" s="22">
        <f>SUM(G400:G411)</f>
        <v>5.4212399999999992</v>
      </c>
      <c r="H412" s="22">
        <f>SUM(H400:H411)</f>
        <v>140.95224000000002</v>
      </c>
    </row>
    <row r="413" spans="1:8" ht="15.75" x14ac:dyDescent="0.25">
      <c r="A413" s="1" t="s">
        <v>27</v>
      </c>
      <c r="B413" s="1"/>
      <c r="C413" s="2"/>
      <c r="E413" s="1"/>
      <c r="F413" s="2"/>
      <c r="G413" s="5"/>
      <c r="H413" s="5">
        <v>22</v>
      </c>
    </row>
    <row r="414" spans="1:8" ht="15.75" x14ac:dyDescent="0.25">
      <c r="A414" s="1"/>
      <c r="B414" s="1"/>
      <c r="C414" s="2" t="s">
        <v>319</v>
      </c>
      <c r="E414" s="1"/>
      <c r="F414" s="1"/>
      <c r="G414" s="3"/>
      <c r="H414" s="5">
        <f>H412+H413</f>
        <v>162.95224000000002</v>
      </c>
    </row>
    <row r="415" spans="1:8" ht="60" x14ac:dyDescent="0.2">
      <c r="A415" s="26" t="s">
        <v>320</v>
      </c>
      <c r="B415" s="1"/>
      <c r="C415" s="1"/>
      <c r="D415" s="20" t="s">
        <v>1</v>
      </c>
      <c r="E415" s="3" t="s">
        <v>2</v>
      </c>
      <c r="F415" s="6" t="s">
        <v>3</v>
      </c>
      <c r="G415" s="3" t="s">
        <v>4</v>
      </c>
      <c r="H415" s="3" t="s">
        <v>5</v>
      </c>
    </row>
    <row r="416" spans="1:8" x14ac:dyDescent="0.2">
      <c r="A416" s="1" t="s">
        <v>321</v>
      </c>
      <c r="B416" s="1" t="s">
        <v>322</v>
      </c>
      <c r="C416" s="1" t="s">
        <v>323</v>
      </c>
      <c r="D416" s="21">
        <v>19.329999999999998</v>
      </c>
      <c r="E416" s="3">
        <f>D416*0.1</f>
        <v>1.9329999999999998</v>
      </c>
      <c r="F416" s="3">
        <f>D416-E416</f>
        <v>17.396999999999998</v>
      </c>
      <c r="G416" s="3">
        <f>F416*0.04</f>
        <v>0.69587999999999994</v>
      </c>
      <c r="H416" s="3">
        <f>F416+G416</f>
        <v>18.092879999999997</v>
      </c>
    </row>
    <row r="417" spans="1:8" x14ac:dyDescent="0.2">
      <c r="A417" s="1" t="s">
        <v>324</v>
      </c>
      <c r="B417" s="1" t="s">
        <v>322</v>
      </c>
      <c r="C417" s="1" t="s">
        <v>265</v>
      </c>
      <c r="D417" s="21">
        <v>18.850000000000001</v>
      </c>
      <c r="E417" s="3">
        <f>D417*0.1</f>
        <v>1.8850000000000002</v>
      </c>
      <c r="F417" s="3">
        <f>D417-E417</f>
        <v>16.965</v>
      </c>
      <c r="G417" s="3">
        <f>F417*0.04</f>
        <v>0.67859999999999998</v>
      </c>
      <c r="H417" s="3">
        <f>F417+G417</f>
        <v>17.643599999999999</v>
      </c>
    </row>
    <row r="418" spans="1:8" x14ac:dyDescent="0.2">
      <c r="A418" s="1" t="s">
        <v>325</v>
      </c>
      <c r="B418" s="1" t="s">
        <v>326</v>
      </c>
      <c r="C418" s="1"/>
      <c r="D418" s="21">
        <v>17.07</v>
      </c>
      <c r="E418" s="3">
        <f>D418*0.1</f>
        <v>1.7070000000000001</v>
      </c>
      <c r="F418" s="3">
        <f>D418-E418</f>
        <v>15.363</v>
      </c>
      <c r="G418" s="3">
        <f>F418*0.04</f>
        <v>0.61451999999999996</v>
      </c>
      <c r="H418" s="3">
        <f>F418+G418</f>
        <v>15.97752</v>
      </c>
    </row>
    <row r="419" spans="1:8" x14ac:dyDescent="0.2">
      <c r="A419" s="1" t="s">
        <v>327</v>
      </c>
      <c r="B419" s="1" t="s">
        <v>64</v>
      </c>
      <c r="C419" s="1" t="s">
        <v>328</v>
      </c>
      <c r="D419" s="21">
        <v>23.89</v>
      </c>
      <c r="E419" s="3">
        <f>D419*0.1</f>
        <v>2.3890000000000002</v>
      </c>
      <c r="F419" s="3">
        <f>D419-E419</f>
        <v>21.501000000000001</v>
      </c>
      <c r="G419" s="3">
        <f>F419*0.04</f>
        <v>0.86004000000000003</v>
      </c>
      <c r="H419" s="3">
        <f>F419+G419</f>
        <v>22.361040000000003</v>
      </c>
    </row>
    <row r="420" spans="1:8" x14ac:dyDescent="0.2">
      <c r="A420" s="1"/>
      <c r="B420" s="1"/>
      <c r="C420" s="1"/>
      <c r="E420" s="3"/>
      <c r="F420" s="3"/>
      <c r="G420" s="3"/>
      <c r="H420" s="3"/>
    </row>
    <row r="421" spans="1:8" ht="15.75" x14ac:dyDescent="0.25">
      <c r="A421" s="1"/>
      <c r="B421" s="1"/>
      <c r="C421" s="13" t="s">
        <v>5</v>
      </c>
      <c r="D421" s="22">
        <f>SUM(D416:D419)</f>
        <v>79.14</v>
      </c>
      <c r="E421" s="22">
        <f>SUM(E416:E419)</f>
        <v>7.9140000000000006</v>
      </c>
      <c r="F421" s="22">
        <f>SUM(F416:F419)</f>
        <v>71.225999999999999</v>
      </c>
      <c r="G421" s="22">
        <f>SUM(G416:G419)</f>
        <v>2.84904</v>
      </c>
      <c r="H421" s="22">
        <f>SUM(H416:H419)</f>
        <v>74.075040000000001</v>
      </c>
    </row>
    <row r="422" spans="1:8" ht="15.75" x14ac:dyDescent="0.25">
      <c r="A422" s="1"/>
      <c r="B422" s="1"/>
      <c r="C422" s="13"/>
      <c r="D422" s="22"/>
      <c r="E422" s="15"/>
      <c r="F422" s="15"/>
      <c r="G422" s="15"/>
      <c r="H422" s="15"/>
    </row>
    <row r="423" spans="1:8" ht="15.75" x14ac:dyDescent="0.25">
      <c r="A423" s="1"/>
      <c r="B423" s="1"/>
      <c r="C423" s="28" t="s">
        <v>329</v>
      </c>
      <c r="D423" s="22">
        <f>D412+D421</f>
        <v>229.73000000000002</v>
      </c>
      <c r="E423" s="22">
        <f>E412+E421</f>
        <v>22.973000000000003</v>
      </c>
      <c r="F423" s="22">
        <f>F412+F421</f>
        <v>206.75700000000001</v>
      </c>
      <c r="G423" s="22">
        <f>G412+G421</f>
        <v>8.2702799999999996</v>
      </c>
      <c r="H423" s="22">
        <f>H414+H421</f>
        <v>237.02728000000002</v>
      </c>
    </row>
    <row r="424" spans="1:8" ht="15.75" x14ac:dyDescent="0.25">
      <c r="A424" s="1"/>
      <c r="B424" s="1"/>
      <c r="C424" s="28"/>
      <c r="D424" s="22"/>
      <c r="E424" s="15"/>
      <c r="F424" s="15"/>
      <c r="G424" s="15"/>
      <c r="H424" s="15"/>
    </row>
    <row r="425" spans="1:8" ht="15.75" x14ac:dyDescent="0.25">
      <c r="A425" s="1"/>
      <c r="B425" s="1"/>
      <c r="C425" s="28"/>
      <c r="D425" s="22"/>
      <c r="E425" s="15"/>
      <c r="F425" s="15"/>
      <c r="G425" s="15"/>
      <c r="H425" s="15"/>
    </row>
    <row r="426" spans="1:8" ht="60" x14ac:dyDescent="0.2">
      <c r="A426" s="26" t="s">
        <v>330</v>
      </c>
      <c r="B426" s="1"/>
      <c r="C426" s="16"/>
      <c r="D426" s="20" t="s">
        <v>1</v>
      </c>
      <c r="E426" s="3" t="s">
        <v>2</v>
      </c>
      <c r="F426" s="6" t="s">
        <v>3</v>
      </c>
      <c r="G426" s="3" t="s">
        <v>4</v>
      </c>
      <c r="H426" s="3" t="s">
        <v>5</v>
      </c>
    </row>
    <row r="427" spans="1:8" x14ac:dyDescent="0.2">
      <c r="A427" s="1" t="s">
        <v>321</v>
      </c>
      <c r="B427" s="1" t="s">
        <v>322</v>
      </c>
      <c r="C427" s="1" t="s">
        <v>323</v>
      </c>
      <c r="D427" s="21">
        <v>19.329999999999998</v>
      </c>
      <c r="E427" s="3">
        <f>D427*0.1</f>
        <v>1.9329999999999998</v>
      </c>
      <c r="F427" s="3">
        <f>D427-E427</f>
        <v>17.396999999999998</v>
      </c>
      <c r="G427" s="3">
        <f>F427*0.04</f>
        <v>0.69587999999999994</v>
      </c>
      <c r="H427" s="3">
        <f>F427+G427</f>
        <v>18.092879999999997</v>
      </c>
    </row>
    <row r="428" spans="1:8" x14ac:dyDescent="0.2">
      <c r="A428" s="1" t="s">
        <v>324</v>
      </c>
      <c r="B428" s="1" t="s">
        <v>322</v>
      </c>
      <c r="C428" s="1" t="s">
        <v>265</v>
      </c>
      <c r="D428" s="21">
        <v>18.850000000000001</v>
      </c>
      <c r="E428" s="3">
        <f>D428*0.1</f>
        <v>1.8850000000000002</v>
      </c>
      <c r="F428" s="3">
        <f>D428-E428</f>
        <v>16.965</v>
      </c>
      <c r="G428" s="3">
        <f>F428*0.04</f>
        <v>0.67859999999999998</v>
      </c>
      <c r="H428" s="3">
        <f>F428+G428</f>
        <v>17.643599999999999</v>
      </c>
    </row>
    <row r="429" spans="1:8" x14ac:dyDescent="0.2">
      <c r="A429" s="1" t="s">
        <v>238</v>
      </c>
      <c r="B429" s="1" t="s">
        <v>64</v>
      </c>
      <c r="C429" s="1" t="s">
        <v>331</v>
      </c>
      <c r="D429" s="21">
        <v>18.8</v>
      </c>
      <c r="E429" s="3">
        <f>D429*0.1</f>
        <v>1.8800000000000001</v>
      </c>
      <c r="F429" s="3">
        <f>D429-E429</f>
        <v>16.920000000000002</v>
      </c>
      <c r="G429" s="3">
        <f>F429*0.04</f>
        <v>0.67680000000000007</v>
      </c>
      <c r="H429" s="3">
        <f>F429+G429</f>
        <v>17.596800000000002</v>
      </c>
    </row>
    <row r="430" spans="1:8" x14ac:dyDescent="0.2">
      <c r="A430" s="1" t="s">
        <v>278</v>
      </c>
      <c r="B430" s="1" t="s">
        <v>274</v>
      </c>
      <c r="C430" s="1" t="s">
        <v>332</v>
      </c>
      <c r="D430" s="21">
        <v>9.18</v>
      </c>
      <c r="E430" s="3">
        <f>D430*0.1</f>
        <v>0.91800000000000004</v>
      </c>
      <c r="F430" s="3">
        <f>D430-E430</f>
        <v>8.2620000000000005</v>
      </c>
      <c r="G430" s="3">
        <f>F430*0.04</f>
        <v>0.33048000000000005</v>
      </c>
      <c r="H430" s="3">
        <f>F430+G430</f>
        <v>8.5924800000000001</v>
      </c>
    </row>
    <row r="431" spans="1:8" x14ac:dyDescent="0.2">
      <c r="A431" s="1" t="s">
        <v>327</v>
      </c>
      <c r="B431" s="1" t="s">
        <v>64</v>
      </c>
      <c r="C431" s="1" t="s">
        <v>333</v>
      </c>
      <c r="D431" s="21">
        <v>23.89</v>
      </c>
      <c r="E431" s="3">
        <f>D431*0.1</f>
        <v>2.3890000000000002</v>
      </c>
      <c r="F431" s="3">
        <f>D431-E431</f>
        <v>21.501000000000001</v>
      </c>
      <c r="G431" s="3">
        <f>F431*0.04</f>
        <v>0.86004000000000003</v>
      </c>
      <c r="H431" s="3">
        <f>F431+G431</f>
        <v>22.361040000000003</v>
      </c>
    </row>
    <row r="432" spans="1:8" x14ac:dyDescent="0.2">
      <c r="A432" s="1"/>
      <c r="B432" s="1"/>
      <c r="C432" s="1"/>
      <c r="E432" s="1"/>
      <c r="F432" s="1"/>
      <c r="G432" s="1"/>
      <c r="H432" s="1"/>
    </row>
    <row r="433" spans="1:8" ht="15.75" x14ac:dyDescent="0.25">
      <c r="A433" s="1"/>
      <c r="B433" s="1"/>
      <c r="C433" s="13" t="s">
        <v>5</v>
      </c>
      <c r="D433" s="22">
        <f>SUM(D427:D431)</f>
        <v>90.05</v>
      </c>
      <c r="E433" s="22">
        <f>SUM(E427:E431)</f>
        <v>9.0050000000000008</v>
      </c>
      <c r="F433" s="22">
        <f>SUM(F427:F431)</f>
        <v>81.045000000000002</v>
      </c>
      <c r="G433" s="22">
        <f>SUM(G427:G431)</f>
        <v>3.2418000000000005</v>
      </c>
      <c r="H433" s="22">
        <f>SUM(H427:H431)</f>
        <v>84.286799999999999</v>
      </c>
    </row>
    <row r="434" spans="1:8" ht="15.75" x14ac:dyDescent="0.25">
      <c r="A434" s="1"/>
      <c r="B434" s="1"/>
      <c r="C434" s="13"/>
      <c r="E434" s="3"/>
      <c r="F434" s="5"/>
      <c r="G434" s="5"/>
      <c r="H434" s="5"/>
    </row>
    <row r="435" spans="1:8" ht="15.75" x14ac:dyDescent="0.25">
      <c r="A435" s="1"/>
      <c r="B435" s="1"/>
      <c r="C435" s="28" t="s">
        <v>334</v>
      </c>
      <c r="D435" s="22">
        <f>D412+D433</f>
        <v>240.64</v>
      </c>
      <c r="E435" s="22">
        <f>E412+E433</f>
        <v>24.064</v>
      </c>
      <c r="F435" s="22">
        <f>F412+F433</f>
        <v>216.57600000000002</v>
      </c>
      <c r="G435" s="22">
        <f>G412+G433</f>
        <v>8.6630399999999987</v>
      </c>
      <c r="H435" s="22">
        <f>H414+H433</f>
        <v>247.23904000000002</v>
      </c>
    </row>
    <row r="436" spans="1:8" x14ac:dyDescent="0.2">
      <c r="A436" s="1"/>
      <c r="B436" s="1"/>
      <c r="C436" s="1"/>
      <c r="E436" s="1"/>
      <c r="F436" s="1"/>
      <c r="G436" s="1"/>
      <c r="H436" s="1"/>
    </row>
    <row r="437" spans="1:8" ht="60" x14ac:dyDescent="0.2">
      <c r="A437" s="26" t="s">
        <v>335</v>
      </c>
      <c r="B437" s="1"/>
      <c r="C437" s="1"/>
      <c r="D437" s="20" t="s">
        <v>1</v>
      </c>
      <c r="E437" s="3" t="s">
        <v>2</v>
      </c>
      <c r="F437" s="6" t="s">
        <v>3</v>
      </c>
      <c r="G437" s="3" t="s">
        <v>4</v>
      </c>
      <c r="H437" s="3" t="s">
        <v>5</v>
      </c>
    </row>
    <row r="438" spans="1:8" x14ac:dyDescent="0.2">
      <c r="A438" s="1" t="s">
        <v>324</v>
      </c>
      <c r="B438" s="1" t="s">
        <v>322</v>
      </c>
      <c r="C438" s="1" t="s">
        <v>265</v>
      </c>
      <c r="D438" s="21">
        <v>18.850000000000001</v>
      </c>
      <c r="E438" s="3">
        <f>D438*0.1</f>
        <v>1.8850000000000002</v>
      </c>
      <c r="F438" s="3">
        <f>D438-E438</f>
        <v>16.965</v>
      </c>
      <c r="G438" s="3">
        <f>F438*0.04</f>
        <v>0.67859999999999998</v>
      </c>
      <c r="H438" s="3">
        <f>F438+G438</f>
        <v>17.643599999999999</v>
      </c>
    </row>
    <row r="439" spans="1:8" x14ac:dyDescent="0.2">
      <c r="A439" s="1" t="s">
        <v>325</v>
      </c>
      <c r="B439" s="1" t="s">
        <v>326</v>
      </c>
      <c r="C439" s="1"/>
      <c r="D439" s="21">
        <v>17.07</v>
      </c>
      <c r="E439" s="3">
        <f>D439*0.1</f>
        <v>1.7070000000000001</v>
      </c>
      <c r="F439" s="3">
        <f>D439-E439</f>
        <v>15.363</v>
      </c>
      <c r="G439" s="3">
        <f>F439*0.04</f>
        <v>0.61451999999999996</v>
      </c>
      <c r="H439" s="3">
        <f>F439+G439</f>
        <v>15.97752</v>
      </c>
    </row>
    <row r="440" spans="1:8" x14ac:dyDescent="0.2">
      <c r="A440" s="1" t="s">
        <v>336</v>
      </c>
      <c r="B440" s="1" t="s">
        <v>64</v>
      </c>
      <c r="C440" s="1"/>
      <c r="D440" s="21">
        <v>18.37</v>
      </c>
      <c r="E440" s="3">
        <f>D440*0.1</f>
        <v>1.8370000000000002</v>
      </c>
      <c r="F440" s="3">
        <f>D440-E440</f>
        <v>16.533000000000001</v>
      </c>
      <c r="G440" s="3">
        <f>F440*0.04</f>
        <v>0.66132000000000002</v>
      </c>
      <c r="H440" s="3">
        <f>F440+G440</f>
        <v>17.194320000000001</v>
      </c>
    </row>
    <row r="441" spans="1:8" x14ac:dyDescent="0.2">
      <c r="A441" s="1" t="s">
        <v>337</v>
      </c>
      <c r="B441" s="1" t="s">
        <v>77</v>
      </c>
      <c r="C441" s="1" t="s">
        <v>338</v>
      </c>
      <c r="D441" s="21">
        <v>23.89</v>
      </c>
      <c r="E441" s="3">
        <f>D441*0.1</f>
        <v>2.3890000000000002</v>
      </c>
      <c r="F441" s="3">
        <f>D441-E441</f>
        <v>21.501000000000001</v>
      </c>
      <c r="G441" s="3">
        <f>F441*0.04</f>
        <v>0.86004000000000003</v>
      </c>
      <c r="H441" s="3">
        <f>F441+G441</f>
        <v>22.361040000000003</v>
      </c>
    </row>
    <row r="442" spans="1:8" x14ac:dyDescent="0.2">
      <c r="A442" s="1"/>
      <c r="B442" s="1"/>
      <c r="C442" s="1"/>
      <c r="E442" s="1"/>
      <c r="F442" s="1"/>
      <c r="G442" s="1"/>
      <c r="H442" s="1"/>
    </row>
    <row r="443" spans="1:8" ht="15.75" x14ac:dyDescent="0.25">
      <c r="A443" s="1"/>
      <c r="B443" s="1"/>
      <c r="C443" s="13" t="s">
        <v>5</v>
      </c>
      <c r="D443" s="22">
        <f>SUM(D438:D441)</f>
        <v>78.180000000000007</v>
      </c>
      <c r="E443" s="22">
        <f>SUM(E438:E441)</f>
        <v>7.8180000000000005</v>
      </c>
      <c r="F443" s="22">
        <f>SUM(F438:F441)</f>
        <v>70.362000000000009</v>
      </c>
      <c r="G443" s="22">
        <f>SUM(G438:G441)</f>
        <v>2.8144800000000001</v>
      </c>
      <c r="H443" s="22">
        <f>SUM(H438:H441)</f>
        <v>73.176479999999998</v>
      </c>
    </row>
    <row r="444" spans="1:8" ht="15.75" x14ac:dyDescent="0.25">
      <c r="A444" s="1"/>
      <c r="B444" s="1"/>
      <c r="C444" s="13"/>
      <c r="D444" s="22"/>
      <c r="E444" s="2"/>
      <c r="F444" s="2"/>
      <c r="G444" s="2"/>
      <c r="H444" s="2"/>
    </row>
    <row r="445" spans="1:8" ht="15.75" x14ac:dyDescent="0.25">
      <c r="A445" s="1"/>
      <c r="B445" s="1"/>
      <c r="C445" s="28" t="s">
        <v>339</v>
      </c>
      <c r="D445" s="22">
        <f>D412+D443</f>
        <v>228.77</v>
      </c>
      <c r="E445" s="22">
        <f>E412+E443</f>
        <v>22.877000000000002</v>
      </c>
      <c r="F445" s="22">
        <f>F412+F443</f>
        <v>205.89300000000003</v>
      </c>
      <c r="G445" s="22">
        <f>G412+G443</f>
        <v>8.2357199999999988</v>
      </c>
      <c r="H445" s="22">
        <f>H414+H443</f>
        <v>236.12872000000002</v>
      </c>
    </row>
    <row r="446" spans="1:8" ht="15.75" x14ac:dyDescent="0.25">
      <c r="A446" s="1"/>
      <c r="B446" s="1"/>
      <c r="C446" s="13"/>
      <c r="E446" s="1"/>
      <c r="F446" s="2"/>
      <c r="G446" s="2"/>
      <c r="H446" s="2"/>
    </row>
    <row r="447" spans="1:8" ht="15.75" x14ac:dyDescent="0.25">
      <c r="A447" s="1"/>
      <c r="B447" s="1"/>
      <c r="C447" s="13"/>
      <c r="E447" s="1"/>
      <c r="F447" s="2"/>
      <c r="G447" s="2"/>
      <c r="H447" s="2"/>
    </row>
    <row r="448" spans="1:8" ht="60" x14ac:dyDescent="0.25">
      <c r="A448" s="26" t="s">
        <v>340</v>
      </c>
      <c r="B448" s="1"/>
      <c r="C448" s="13"/>
      <c r="D448" s="20" t="s">
        <v>1</v>
      </c>
      <c r="E448" s="3" t="s">
        <v>2</v>
      </c>
      <c r="F448" s="6" t="s">
        <v>3</v>
      </c>
      <c r="G448" s="3" t="s">
        <v>4</v>
      </c>
      <c r="H448" s="3" t="s">
        <v>5</v>
      </c>
    </row>
    <row r="449" spans="1:8" x14ac:dyDescent="0.2">
      <c r="A449" s="1" t="s">
        <v>324</v>
      </c>
      <c r="B449" s="1" t="s">
        <v>322</v>
      </c>
      <c r="C449" s="1" t="s">
        <v>265</v>
      </c>
      <c r="D449" s="21">
        <v>18.850000000000001</v>
      </c>
      <c r="E449" s="3">
        <f>D449*0.1</f>
        <v>1.8850000000000002</v>
      </c>
      <c r="F449" s="3">
        <f>D449-E449</f>
        <v>16.965</v>
      </c>
      <c r="G449" s="3">
        <f>F449*0.04</f>
        <v>0.67859999999999998</v>
      </c>
      <c r="H449" s="3">
        <f>F449+G449</f>
        <v>17.643599999999999</v>
      </c>
    </row>
    <row r="450" spans="1:8" x14ac:dyDescent="0.2">
      <c r="A450" s="1" t="s">
        <v>238</v>
      </c>
      <c r="B450" s="1" t="s">
        <v>64</v>
      </c>
      <c r="C450" s="1" t="s">
        <v>331</v>
      </c>
      <c r="D450" s="21">
        <v>18.8</v>
      </c>
      <c r="E450" s="3">
        <f>D450*0.1</f>
        <v>1.8800000000000001</v>
      </c>
      <c r="F450" s="3">
        <f>D450-E450</f>
        <v>16.920000000000002</v>
      </c>
      <c r="G450" s="3">
        <f>F450*0.04</f>
        <v>0.67680000000000007</v>
      </c>
      <c r="H450" s="3">
        <f>F450+G450</f>
        <v>17.596800000000002</v>
      </c>
    </row>
    <row r="451" spans="1:8" x14ac:dyDescent="0.2">
      <c r="A451" s="1" t="s">
        <v>278</v>
      </c>
      <c r="B451" s="1" t="s">
        <v>274</v>
      </c>
      <c r="C451" s="1" t="s">
        <v>332</v>
      </c>
      <c r="D451" s="21">
        <v>9.18</v>
      </c>
      <c r="E451" s="3">
        <f>D451*0.1</f>
        <v>0.91800000000000004</v>
      </c>
      <c r="F451" s="3">
        <f>D451-E451</f>
        <v>8.2620000000000005</v>
      </c>
      <c r="G451" s="3">
        <f>F451*0.04</f>
        <v>0.33048000000000005</v>
      </c>
      <c r="H451" s="3">
        <f>F451+G451</f>
        <v>8.5924800000000001</v>
      </c>
    </row>
    <row r="452" spans="1:8" x14ac:dyDescent="0.2">
      <c r="A452" s="1" t="s">
        <v>336</v>
      </c>
      <c r="B452" s="1" t="s">
        <v>64</v>
      </c>
      <c r="C452" s="1"/>
      <c r="D452" s="21">
        <v>18.37</v>
      </c>
      <c r="E452" s="3">
        <f>D452*0.1</f>
        <v>1.8370000000000002</v>
      </c>
      <c r="F452" s="3">
        <f>D452-E452</f>
        <v>16.533000000000001</v>
      </c>
      <c r="G452" s="3">
        <f>F452*0.04</f>
        <v>0.66132000000000002</v>
      </c>
      <c r="H452" s="3">
        <f>F452+G452</f>
        <v>17.194320000000001</v>
      </c>
    </row>
    <row r="453" spans="1:8" x14ac:dyDescent="0.2">
      <c r="A453" s="1" t="s">
        <v>337</v>
      </c>
      <c r="B453" s="1" t="s">
        <v>77</v>
      </c>
      <c r="C453" s="1" t="s">
        <v>338</v>
      </c>
      <c r="D453" s="21">
        <v>23.89</v>
      </c>
      <c r="E453" s="3">
        <f>D453*0.1</f>
        <v>2.3890000000000002</v>
      </c>
      <c r="F453" s="3">
        <f>D453-E453</f>
        <v>21.501000000000001</v>
      </c>
      <c r="G453" s="3">
        <f>F453*0.04</f>
        <v>0.86004000000000003</v>
      </c>
      <c r="H453" s="3">
        <f>F453+G453</f>
        <v>22.361040000000003</v>
      </c>
    </row>
    <row r="454" spans="1:8" x14ac:dyDescent="0.2">
      <c r="A454" s="1"/>
      <c r="B454" s="1"/>
      <c r="C454" s="1"/>
      <c r="E454" s="3"/>
      <c r="F454" s="3"/>
      <c r="G454" s="3"/>
      <c r="H454" s="3"/>
    </row>
    <row r="455" spans="1:8" ht="15.75" x14ac:dyDescent="0.25">
      <c r="A455" s="1"/>
      <c r="B455" s="1"/>
      <c r="C455" s="13" t="s">
        <v>5</v>
      </c>
      <c r="D455" s="22">
        <f>SUM(D449:D453)</f>
        <v>89.09</v>
      </c>
      <c r="E455" s="22">
        <f>SUM(E449:E453)</f>
        <v>8.9090000000000025</v>
      </c>
      <c r="F455" s="22">
        <f>SUM(F449:F453)</f>
        <v>80.181000000000012</v>
      </c>
      <c r="G455" s="22">
        <f>SUM(G449:G453)</f>
        <v>3.2072400000000001</v>
      </c>
      <c r="H455" s="22">
        <f>SUM(H449:H453)</f>
        <v>83.38824000000001</v>
      </c>
    </row>
    <row r="456" spans="1:8" ht="15.75" x14ac:dyDescent="0.25">
      <c r="A456" s="1"/>
      <c r="B456" s="1"/>
      <c r="C456" s="13"/>
      <c r="E456" s="1"/>
      <c r="F456" s="2"/>
      <c r="G456" s="2"/>
      <c r="H456" s="2"/>
    </row>
    <row r="457" spans="1:8" ht="15.75" x14ac:dyDescent="0.25">
      <c r="A457" s="1"/>
      <c r="B457" s="1"/>
      <c r="C457" s="28" t="s">
        <v>341</v>
      </c>
      <c r="D457" s="22">
        <f>D412+D455</f>
        <v>239.68</v>
      </c>
      <c r="E457" s="22">
        <f>E412+E455</f>
        <v>23.968000000000004</v>
      </c>
      <c r="F457" s="22">
        <f>F412+F455</f>
        <v>215.71200000000002</v>
      </c>
      <c r="G457" s="22">
        <f>G412+G455</f>
        <v>8.6284799999999997</v>
      </c>
      <c r="H457" s="22">
        <f>H414+H455</f>
        <v>246.34048000000001</v>
      </c>
    </row>
    <row r="458" spans="1:8" ht="15.75" x14ac:dyDescent="0.25">
      <c r="A458" s="1"/>
      <c r="B458" s="1"/>
      <c r="C458" s="13"/>
      <c r="E458" s="1"/>
      <c r="F458" s="2"/>
      <c r="G458" s="2"/>
      <c r="H458" s="2"/>
    </row>
    <row r="459" spans="1:8" ht="15.75" x14ac:dyDescent="0.25">
      <c r="A459" s="1"/>
      <c r="B459" s="1"/>
      <c r="C459" s="13"/>
      <c r="E459" s="1"/>
      <c r="F459" s="2"/>
      <c r="G459" s="2"/>
      <c r="H459" s="2"/>
    </row>
    <row r="460" spans="1:8" ht="60" x14ac:dyDescent="0.2">
      <c r="A460" s="26" t="s">
        <v>342</v>
      </c>
      <c r="B460" s="1"/>
      <c r="C460" s="1"/>
      <c r="D460" s="20" t="s">
        <v>1</v>
      </c>
      <c r="E460" s="3" t="s">
        <v>2</v>
      </c>
      <c r="F460" s="6" t="s">
        <v>3</v>
      </c>
      <c r="G460" s="3" t="s">
        <v>4</v>
      </c>
      <c r="H460" s="3" t="s">
        <v>5</v>
      </c>
    </row>
    <row r="461" spans="1:8" x14ac:dyDescent="0.2">
      <c r="A461" s="1" t="s">
        <v>325</v>
      </c>
      <c r="B461" s="1" t="s">
        <v>326</v>
      </c>
      <c r="C461" s="1"/>
      <c r="D461" s="21">
        <v>17.07</v>
      </c>
      <c r="E461" s="3">
        <f>D461*0.1</f>
        <v>1.7070000000000001</v>
      </c>
      <c r="F461" s="3">
        <f>D461-E461</f>
        <v>15.363</v>
      </c>
      <c r="G461" s="3">
        <f>F461*0.04</f>
        <v>0.61451999999999996</v>
      </c>
      <c r="H461" s="3">
        <f>F461+G461</f>
        <v>15.97752</v>
      </c>
    </row>
    <row r="462" spans="1:8" x14ac:dyDescent="0.2">
      <c r="A462" s="1" t="s">
        <v>343</v>
      </c>
      <c r="B462" s="1" t="s">
        <v>64</v>
      </c>
      <c r="C462" s="1"/>
      <c r="D462" s="21">
        <v>21.15</v>
      </c>
      <c r="E462" s="3">
        <f>D462*0.1</f>
        <v>2.1149999999999998</v>
      </c>
      <c r="F462" s="3">
        <f>D462-E462</f>
        <v>19.035</v>
      </c>
      <c r="G462" s="3">
        <f>F462*0.04</f>
        <v>0.76140000000000008</v>
      </c>
      <c r="H462" s="3">
        <f>F462+G462</f>
        <v>19.796399999999998</v>
      </c>
    </row>
    <row r="463" spans="1:8" x14ac:dyDescent="0.2">
      <c r="A463" s="1" t="s">
        <v>336</v>
      </c>
      <c r="B463" s="1" t="s">
        <v>64</v>
      </c>
      <c r="C463" s="1"/>
      <c r="D463" s="21">
        <v>18.37</v>
      </c>
      <c r="E463" s="3">
        <f>D463*0.1</f>
        <v>1.8370000000000002</v>
      </c>
      <c r="F463" s="3">
        <f>D463-E463</f>
        <v>16.533000000000001</v>
      </c>
      <c r="G463" s="3">
        <f>F463*0.04</f>
        <v>0.66132000000000002</v>
      </c>
      <c r="H463" s="3">
        <f>F463+G463</f>
        <v>17.194320000000001</v>
      </c>
    </row>
    <row r="464" spans="1:8" x14ac:dyDescent="0.2">
      <c r="A464" s="1" t="s">
        <v>337</v>
      </c>
      <c r="B464" s="1" t="s">
        <v>77</v>
      </c>
      <c r="C464" s="1" t="s">
        <v>338</v>
      </c>
      <c r="D464" s="21">
        <v>23.89</v>
      </c>
      <c r="E464" s="3">
        <f>D464*0.1</f>
        <v>2.3890000000000002</v>
      </c>
      <c r="F464" s="3">
        <f>D464-E464</f>
        <v>21.501000000000001</v>
      </c>
      <c r="G464" s="3">
        <f>F464*0.04</f>
        <v>0.86004000000000003</v>
      </c>
      <c r="H464" s="3">
        <f>F464+G464</f>
        <v>22.361040000000003</v>
      </c>
    </row>
    <row r="465" spans="1:8" x14ac:dyDescent="0.2">
      <c r="A465" s="1"/>
      <c r="B465" s="1"/>
      <c r="C465" s="1"/>
      <c r="E465" s="3"/>
      <c r="F465" s="3"/>
      <c r="G465" s="3"/>
      <c r="H465" s="3"/>
    </row>
    <row r="466" spans="1:8" ht="15.75" x14ac:dyDescent="0.25">
      <c r="A466" s="1"/>
      <c r="B466" s="1"/>
      <c r="C466" s="13" t="s">
        <v>5</v>
      </c>
      <c r="D466" s="22">
        <f>SUM(D461:D464)</f>
        <v>80.48</v>
      </c>
      <c r="E466" s="22">
        <f>SUM(E461:E464)</f>
        <v>8.0480000000000018</v>
      </c>
      <c r="F466" s="22">
        <f>SUM(F461:F464)</f>
        <v>72.432000000000002</v>
      </c>
      <c r="G466" s="22">
        <f>SUM(G461:G464)</f>
        <v>2.8972800000000003</v>
      </c>
      <c r="H466" s="22">
        <f>SUM(H461:H464)</f>
        <v>75.329279999999997</v>
      </c>
    </row>
    <row r="467" spans="1:8" ht="15.75" x14ac:dyDescent="0.25">
      <c r="A467" s="1"/>
      <c r="B467" s="1"/>
      <c r="C467" s="13"/>
      <c r="D467" s="22"/>
      <c r="E467" s="2"/>
      <c r="F467" s="2"/>
      <c r="G467" s="2"/>
      <c r="H467" s="2"/>
    </row>
    <row r="468" spans="1:8" ht="15.75" x14ac:dyDescent="0.25">
      <c r="A468" s="1"/>
      <c r="B468" s="1"/>
      <c r="C468" s="28" t="s">
        <v>344</v>
      </c>
      <c r="D468" s="22">
        <f>D412+D466</f>
        <v>231.07</v>
      </c>
      <c r="E468" s="22">
        <f>E412+E466</f>
        <v>23.107000000000003</v>
      </c>
      <c r="F468" s="22">
        <f>F412+F466</f>
        <v>207.96300000000002</v>
      </c>
      <c r="G468" s="22">
        <f>G412+G466</f>
        <v>8.3185199999999995</v>
      </c>
      <c r="H468" s="22">
        <f>H414+H466</f>
        <v>238.28152</v>
      </c>
    </row>
    <row r="469" spans="1:8" ht="15.75" x14ac:dyDescent="0.25">
      <c r="A469" s="1"/>
      <c r="B469" s="1"/>
      <c r="C469" s="13"/>
      <c r="E469" s="1"/>
      <c r="F469" s="2"/>
      <c r="G469" s="2"/>
      <c r="H469" s="2"/>
    </row>
    <row r="470" spans="1:8" ht="15.75" x14ac:dyDescent="0.25">
      <c r="A470" s="1"/>
      <c r="B470" s="1"/>
      <c r="C470" s="13"/>
      <c r="E470" s="1"/>
      <c r="F470" s="2"/>
      <c r="G470" s="2"/>
      <c r="H470" s="2"/>
    </row>
    <row r="471" spans="1:8" ht="60" x14ac:dyDescent="0.2">
      <c r="A471" s="26" t="s">
        <v>345</v>
      </c>
      <c r="B471" s="1"/>
      <c r="C471" s="16"/>
      <c r="D471" s="20" t="s">
        <v>1</v>
      </c>
      <c r="E471" s="3" t="s">
        <v>2</v>
      </c>
      <c r="F471" s="6" t="s">
        <v>3</v>
      </c>
      <c r="G471" s="3" t="s">
        <v>4</v>
      </c>
      <c r="H471" s="3" t="s">
        <v>5</v>
      </c>
    </row>
    <row r="472" spans="1:8" x14ac:dyDescent="0.2">
      <c r="A472" s="1" t="s">
        <v>346</v>
      </c>
      <c r="B472" s="1" t="s">
        <v>64</v>
      </c>
      <c r="C472" s="1"/>
      <c r="D472" s="21">
        <v>18.37</v>
      </c>
      <c r="E472" s="3">
        <f>D472*0.1</f>
        <v>1.8370000000000002</v>
      </c>
      <c r="F472" s="3">
        <f>D472-E472</f>
        <v>16.533000000000001</v>
      </c>
      <c r="G472" s="3">
        <f>F472*0.04</f>
        <v>0.66132000000000002</v>
      </c>
      <c r="H472" s="3">
        <f>F472+G472</f>
        <v>17.194320000000001</v>
      </c>
    </row>
    <row r="473" spans="1:8" x14ac:dyDescent="0.2">
      <c r="A473" s="1" t="s">
        <v>324</v>
      </c>
      <c r="B473" s="1" t="s">
        <v>322</v>
      </c>
      <c r="C473" s="1" t="s">
        <v>265</v>
      </c>
      <c r="D473" s="21">
        <v>18.850000000000001</v>
      </c>
      <c r="E473" s="3">
        <f>D473*0.1</f>
        <v>1.8850000000000002</v>
      </c>
      <c r="F473" s="3">
        <f>D473-E473</f>
        <v>16.965</v>
      </c>
      <c r="G473" s="3">
        <f>F473*0.04</f>
        <v>0.67859999999999998</v>
      </c>
      <c r="H473" s="3">
        <f>F473+G473</f>
        <v>17.643599999999999</v>
      </c>
    </row>
    <row r="474" spans="1:8" x14ac:dyDescent="0.2">
      <c r="A474" s="1" t="s">
        <v>238</v>
      </c>
      <c r="B474" s="1" t="s">
        <v>64</v>
      </c>
      <c r="C474" s="1" t="s">
        <v>331</v>
      </c>
      <c r="D474" s="21">
        <v>18.8</v>
      </c>
      <c r="E474" s="3">
        <f>D474*0.1</f>
        <v>1.8800000000000001</v>
      </c>
      <c r="F474" s="3">
        <f>D474-E474</f>
        <v>16.920000000000002</v>
      </c>
      <c r="G474" s="3">
        <f>F474*0.04</f>
        <v>0.67680000000000007</v>
      </c>
      <c r="H474" s="3">
        <f>F474+G474</f>
        <v>17.596800000000002</v>
      </c>
    </row>
    <row r="475" spans="1:8" x14ac:dyDescent="0.2">
      <c r="A475" s="1" t="s">
        <v>278</v>
      </c>
      <c r="B475" s="1" t="s">
        <v>274</v>
      </c>
      <c r="C475" s="1" t="s">
        <v>347</v>
      </c>
      <c r="D475" s="21">
        <v>9.23</v>
      </c>
      <c r="E475" s="3">
        <f>D475*0.1</f>
        <v>0.92300000000000004</v>
      </c>
      <c r="F475" s="3">
        <f>D475-E475</f>
        <v>8.3070000000000004</v>
      </c>
      <c r="G475" s="3">
        <f>F475*0.04</f>
        <v>0.33228000000000002</v>
      </c>
      <c r="H475" s="3">
        <f>F475+G475</f>
        <v>8.6392800000000012</v>
      </c>
    </row>
    <row r="476" spans="1:8" x14ac:dyDescent="0.2">
      <c r="A476" s="1" t="s">
        <v>327</v>
      </c>
      <c r="B476" s="1" t="s">
        <v>64</v>
      </c>
      <c r="C476" s="1" t="s">
        <v>333</v>
      </c>
      <c r="D476" s="21">
        <v>23.89</v>
      </c>
      <c r="E476" s="3">
        <f>D476*0.1</f>
        <v>2.3890000000000002</v>
      </c>
      <c r="F476" s="3">
        <f>D476-E476</f>
        <v>21.501000000000001</v>
      </c>
      <c r="G476" s="3">
        <f>F476*0.04</f>
        <v>0.86004000000000003</v>
      </c>
      <c r="H476" s="3">
        <f>F476+G476</f>
        <v>22.361040000000003</v>
      </c>
    </row>
    <row r="477" spans="1:8" x14ac:dyDescent="0.2">
      <c r="A477" s="1"/>
      <c r="B477" s="1"/>
      <c r="C477" s="1"/>
      <c r="E477" s="1"/>
      <c r="F477" s="1"/>
      <c r="G477" s="1"/>
      <c r="H477" s="1"/>
    </row>
    <row r="478" spans="1:8" ht="15.75" x14ac:dyDescent="0.25">
      <c r="A478" s="1"/>
      <c r="B478" s="1"/>
      <c r="C478" s="13" t="s">
        <v>5</v>
      </c>
      <c r="D478" s="30">
        <f>SUM(D472:D476)</f>
        <v>89.14</v>
      </c>
      <c r="E478" s="30">
        <f>SUM(E472:E476)</f>
        <v>8.9140000000000015</v>
      </c>
      <c r="F478" s="30">
        <f>SUM(F472:F476)</f>
        <v>80.226000000000013</v>
      </c>
      <c r="G478" s="30">
        <f>SUM(G472:G476)</f>
        <v>3.2090400000000003</v>
      </c>
      <c r="H478" s="30">
        <f>SUM(H472:H476)</f>
        <v>83.435040000000001</v>
      </c>
    </row>
    <row r="479" spans="1:8" ht="15.75" x14ac:dyDescent="0.25">
      <c r="A479" s="1"/>
      <c r="B479" s="1"/>
      <c r="C479" s="13"/>
      <c r="D479" s="30"/>
      <c r="E479" s="31"/>
      <c r="F479" s="31"/>
      <c r="G479" s="31"/>
      <c r="H479" s="31"/>
    </row>
    <row r="480" spans="1:8" ht="15.75" x14ac:dyDescent="0.25">
      <c r="A480" s="1"/>
      <c r="B480" s="1"/>
      <c r="C480" s="28" t="s">
        <v>348</v>
      </c>
      <c r="D480" s="30">
        <f>D412+D478</f>
        <v>239.73000000000002</v>
      </c>
      <c r="E480" s="30">
        <f>E412+E478</f>
        <v>23.973000000000003</v>
      </c>
      <c r="F480" s="30">
        <f>F412+F478</f>
        <v>215.75700000000001</v>
      </c>
      <c r="G480" s="30">
        <f>G412+G478</f>
        <v>8.6302799999999991</v>
      </c>
      <c r="H480" s="30">
        <f>H414+H478</f>
        <v>246.38728000000003</v>
      </c>
    </row>
    <row r="481" spans="1:8" ht="15.75" x14ac:dyDescent="0.25">
      <c r="A481" s="1"/>
      <c r="B481" s="1"/>
      <c r="C481" s="13"/>
      <c r="E481" s="3"/>
      <c r="F481" s="5"/>
      <c r="G481" s="5"/>
      <c r="H481" s="5"/>
    </row>
    <row r="482" spans="1:8" ht="15.75" x14ac:dyDescent="0.25">
      <c r="A482" s="1"/>
      <c r="B482" s="1"/>
      <c r="C482" s="13"/>
      <c r="E482" s="3"/>
      <c r="F482" s="5"/>
      <c r="G482" s="5"/>
      <c r="H482" s="5"/>
    </row>
    <row r="483" spans="1:8" ht="60" x14ac:dyDescent="0.2">
      <c r="A483" s="26" t="s">
        <v>349</v>
      </c>
      <c r="B483" s="1"/>
      <c r="C483" s="1"/>
      <c r="D483" s="20" t="s">
        <v>1</v>
      </c>
      <c r="E483" s="3" t="s">
        <v>2</v>
      </c>
      <c r="F483" s="6" t="s">
        <v>3</v>
      </c>
      <c r="G483" s="3" t="s">
        <v>4</v>
      </c>
      <c r="H483" s="3" t="s">
        <v>5</v>
      </c>
    </row>
    <row r="484" spans="1:8" x14ac:dyDescent="0.2">
      <c r="A484" s="1" t="s">
        <v>346</v>
      </c>
      <c r="B484" s="1" t="s">
        <v>64</v>
      </c>
      <c r="C484" s="1"/>
      <c r="D484" s="21">
        <v>18.37</v>
      </c>
      <c r="E484" s="3">
        <f>D484*0.1</f>
        <v>1.8370000000000002</v>
      </c>
      <c r="F484" s="3">
        <f>D484-E484</f>
        <v>16.533000000000001</v>
      </c>
      <c r="G484" s="3">
        <f>F484*0.04</f>
        <v>0.66132000000000002</v>
      </c>
      <c r="H484" s="3">
        <f>F484+G484</f>
        <v>17.194320000000001</v>
      </c>
    </row>
    <row r="485" spans="1:8" x14ac:dyDescent="0.2">
      <c r="A485" s="1" t="s">
        <v>350</v>
      </c>
      <c r="B485" s="1" t="s">
        <v>326</v>
      </c>
      <c r="C485" s="1"/>
      <c r="D485" s="21">
        <v>17.07</v>
      </c>
      <c r="E485" s="3">
        <f>D485*0.1</f>
        <v>1.7070000000000001</v>
      </c>
      <c r="F485" s="3">
        <f>D485-E485</f>
        <v>15.363</v>
      </c>
      <c r="G485" s="3">
        <f>F485*0.04</f>
        <v>0.61451999999999996</v>
      </c>
      <c r="H485" s="3">
        <f>F485+G485</f>
        <v>15.97752</v>
      </c>
    </row>
    <row r="486" spans="1:8" x14ac:dyDescent="0.2">
      <c r="A486" s="1" t="s">
        <v>343</v>
      </c>
      <c r="B486" s="1" t="s">
        <v>64</v>
      </c>
      <c r="C486" s="1"/>
      <c r="D486" s="21">
        <v>21.15</v>
      </c>
      <c r="E486" s="3">
        <f>D486*0.1</f>
        <v>2.1149999999999998</v>
      </c>
      <c r="F486" s="3">
        <f>D486-E486</f>
        <v>19.035</v>
      </c>
      <c r="G486" s="3">
        <f>F486*0.04</f>
        <v>0.76140000000000008</v>
      </c>
      <c r="H486" s="3">
        <f>F486+G486</f>
        <v>19.796399999999998</v>
      </c>
    </row>
    <row r="487" spans="1:8" x14ac:dyDescent="0.2">
      <c r="A487" s="1" t="s">
        <v>327</v>
      </c>
      <c r="B487" s="1" t="s">
        <v>64</v>
      </c>
      <c r="C487" s="1" t="s">
        <v>333</v>
      </c>
      <c r="D487" s="21">
        <v>23.89</v>
      </c>
      <c r="E487" s="3">
        <f>D487*0.1</f>
        <v>2.3890000000000002</v>
      </c>
      <c r="F487" s="3">
        <f>D487-E487</f>
        <v>21.501000000000001</v>
      </c>
      <c r="G487" s="3">
        <f>F487*0.04</f>
        <v>0.86004000000000003</v>
      </c>
      <c r="H487" s="3">
        <f>F487+G487</f>
        <v>22.361040000000003</v>
      </c>
    </row>
    <row r="488" spans="1:8" x14ac:dyDescent="0.2">
      <c r="A488" s="1"/>
      <c r="B488" s="1"/>
      <c r="C488" s="1"/>
      <c r="E488" s="1"/>
      <c r="F488" s="1"/>
      <c r="G488" s="1"/>
      <c r="H488" s="1"/>
    </row>
    <row r="489" spans="1:8" ht="15.75" x14ac:dyDescent="0.25">
      <c r="A489" s="1"/>
      <c r="B489" s="1"/>
      <c r="C489" s="13" t="s">
        <v>5</v>
      </c>
      <c r="D489" s="22">
        <f>SUM(D484:D487)</f>
        <v>80.47999999999999</v>
      </c>
      <c r="E489" s="22">
        <f>SUM(E484:E487)</f>
        <v>8.0480000000000018</v>
      </c>
      <c r="F489" s="22">
        <f>SUM(F484:F487)</f>
        <v>72.432000000000002</v>
      </c>
      <c r="G489" s="22">
        <f>SUM(G484:G487)</f>
        <v>2.8972800000000003</v>
      </c>
      <c r="H489" s="22">
        <f>SUM(H484:H487)</f>
        <v>75.329280000000011</v>
      </c>
    </row>
    <row r="490" spans="1:8" ht="15.75" x14ac:dyDescent="0.25">
      <c r="A490" s="1"/>
      <c r="B490" s="1"/>
      <c r="C490" s="1"/>
      <c r="D490" s="22"/>
      <c r="E490" s="2"/>
      <c r="F490" s="2"/>
      <c r="G490" s="2"/>
      <c r="H490" s="2"/>
    </row>
    <row r="491" spans="1:8" ht="15.75" x14ac:dyDescent="0.25">
      <c r="A491" s="1"/>
      <c r="B491" s="1"/>
      <c r="C491" s="28" t="s">
        <v>351</v>
      </c>
      <c r="D491" s="22">
        <f>D412+D489</f>
        <v>231.07</v>
      </c>
      <c r="E491" s="22">
        <f>E412+E489</f>
        <v>23.107000000000003</v>
      </c>
      <c r="F491" s="22">
        <f>F412+F489</f>
        <v>207.96300000000002</v>
      </c>
      <c r="G491" s="22">
        <f>G412+G489</f>
        <v>8.3185199999999995</v>
      </c>
      <c r="H491" s="22">
        <f>H414+H489</f>
        <v>238.28152000000003</v>
      </c>
    </row>
    <row r="492" spans="1:8" x14ac:dyDescent="0.2">
      <c r="A492" s="1"/>
      <c r="B492" s="1"/>
      <c r="C492" s="1"/>
      <c r="E492" s="1"/>
      <c r="F492" s="1"/>
      <c r="G492" s="1"/>
      <c r="H492" s="1"/>
    </row>
    <row r="493" spans="1:8" x14ac:dyDescent="0.2">
      <c r="A493" s="1"/>
      <c r="B493" s="1"/>
      <c r="C493" s="1"/>
      <c r="E493" s="1"/>
      <c r="F493" s="1"/>
      <c r="G493" s="1"/>
      <c r="H493" s="1"/>
    </row>
    <row r="494" spans="1:8" x14ac:dyDescent="0.2">
      <c r="A494" s="1"/>
      <c r="B494" s="1"/>
      <c r="C494" s="1"/>
      <c r="E494" s="1"/>
      <c r="F494" s="1"/>
      <c r="G494" s="1"/>
      <c r="H494" s="1"/>
    </row>
    <row r="495" spans="1:8" x14ac:dyDescent="0.2">
      <c r="A495" s="1"/>
      <c r="B495" s="1"/>
      <c r="C495" s="1"/>
      <c r="E495" s="1"/>
      <c r="F495" s="1"/>
      <c r="G495" s="1"/>
      <c r="H495" s="1"/>
    </row>
    <row r="496" spans="1:8" x14ac:dyDescent="0.2">
      <c r="A496" s="1"/>
      <c r="B496" s="1"/>
      <c r="C496" s="1"/>
      <c r="E496" s="1"/>
      <c r="F496" s="1"/>
      <c r="G496" s="1"/>
      <c r="H496" s="1"/>
    </row>
    <row r="497" spans="1:8" x14ac:dyDescent="0.2">
      <c r="A497" s="1"/>
      <c r="B497" s="1"/>
      <c r="C497" s="1"/>
      <c r="E497" s="1"/>
      <c r="F497" s="1"/>
      <c r="G497" s="1"/>
      <c r="H497" s="1"/>
    </row>
    <row r="498" spans="1:8" x14ac:dyDescent="0.2">
      <c r="A498" s="1"/>
      <c r="B498" s="1"/>
      <c r="C498" s="1"/>
      <c r="E498" s="1"/>
      <c r="F498" s="1"/>
      <c r="G498" s="1"/>
      <c r="H498" s="1"/>
    </row>
    <row r="499" spans="1:8" x14ac:dyDescent="0.2">
      <c r="A499" s="1"/>
      <c r="B499" s="1"/>
      <c r="C499" s="1"/>
      <c r="E499" s="1"/>
      <c r="F499" s="1"/>
      <c r="G499" s="1"/>
      <c r="H499" s="1"/>
    </row>
    <row r="500" spans="1:8" x14ac:dyDescent="0.2">
      <c r="A500" s="1"/>
      <c r="B500" s="1"/>
      <c r="C500" s="1"/>
      <c r="E500" s="1"/>
      <c r="F500" s="1"/>
      <c r="G500" s="1"/>
      <c r="H500" s="1"/>
    </row>
    <row r="501" spans="1:8" x14ac:dyDescent="0.2">
      <c r="A501" s="1"/>
      <c r="B501" s="1"/>
      <c r="C501" s="1"/>
      <c r="E501" s="1"/>
      <c r="F501" s="1"/>
      <c r="G501" s="1"/>
      <c r="H501" s="1"/>
    </row>
    <row r="502" spans="1:8" x14ac:dyDescent="0.2">
      <c r="A502" s="1"/>
      <c r="B502" s="1"/>
      <c r="C502" s="1"/>
      <c r="E502" s="1"/>
      <c r="F502" s="1"/>
      <c r="G502" s="1"/>
      <c r="H502" s="1"/>
    </row>
    <row r="503" spans="1:8" x14ac:dyDescent="0.2">
      <c r="A503" s="1"/>
      <c r="B503" s="1"/>
      <c r="C503" s="1"/>
      <c r="E503" s="1"/>
      <c r="F503" s="1"/>
      <c r="G503" s="1"/>
      <c r="H503" s="1"/>
    </row>
    <row r="504" spans="1:8" x14ac:dyDescent="0.2">
      <c r="A504" s="1"/>
      <c r="B504" s="1"/>
      <c r="C504" s="1"/>
      <c r="E504" s="1"/>
      <c r="F504" s="1"/>
      <c r="G504" s="1"/>
      <c r="H504" s="1"/>
    </row>
    <row r="505" spans="1:8" x14ac:dyDescent="0.2">
      <c r="A505" s="1"/>
      <c r="B505" s="1"/>
      <c r="C505" s="1"/>
      <c r="E505" s="1"/>
      <c r="F505" s="1"/>
      <c r="G505" s="1"/>
      <c r="H505" s="1"/>
    </row>
    <row r="506" spans="1:8" x14ac:dyDescent="0.2">
      <c r="A506" s="1"/>
      <c r="B506" s="1"/>
      <c r="C506" s="1"/>
      <c r="E506" s="1"/>
      <c r="F506" s="1"/>
      <c r="G506" s="1"/>
      <c r="H506" s="1"/>
    </row>
    <row r="507" spans="1:8" x14ac:dyDescent="0.2">
      <c r="A507" s="1"/>
      <c r="B507" s="1"/>
      <c r="C507" s="1"/>
      <c r="E507" s="1"/>
      <c r="F507" s="1"/>
      <c r="G507" s="1"/>
      <c r="H507" s="1"/>
    </row>
    <row r="508" spans="1:8" x14ac:dyDescent="0.2">
      <c r="A508" s="1"/>
      <c r="B508" s="1"/>
      <c r="C508" s="1"/>
      <c r="E508" s="1"/>
      <c r="F508" s="1"/>
      <c r="G508" s="1"/>
      <c r="H508" s="1"/>
    </row>
    <row r="509" spans="1:8" x14ac:dyDescent="0.2">
      <c r="A509" s="1"/>
      <c r="B509" s="1"/>
      <c r="C509" s="1"/>
      <c r="E509" s="1"/>
      <c r="F509" s="1"/>
      <c r="G509" s="1"/>
      <c r="H509" s="1"/>
    </row>
    <row r="510" spans="1:8" x14ac:dyDescent="0.2">
      <c r="A510" s="1"/>
      <c r="B510" s="1"/>
      <c r="C510" s="1"/>
      <c r="E510" s="1"/>
      <c r="F510" s="1"/>
      <c r="G510" s="1"/>
      <c r="H510" s="1"/>
    </row>
    <row r="511" spans="1:8" x14ac:dyDescent="0.2">
      <c r="A511" s="1"/>
      <c r="B511" s="1"/>
      <c r="C511" s="1"/>
      <c r="E511" s="1"/>
      <c r="F511" s="1"/>
      <c r="G511" s="1"/>
      <c r="H511" s="1"/>
    </row>
    <row r="512" spans="1:8" x14ac:dyDescent="0.2">
      <c r="A512" s="1"/>
      <c r="B512" s="1"/>
      <c r="C512" s="1"/>
      <c r="E512" s="1"/>
      <c r="F512" s="1"/>
      <c r="G512" s="1"/>
      <c r="H512" s="1"/>
    </row>
    <row r="513" spans="1:8" x14ac:dyDescent="0.2">
      <c r="A513" s="1"/>
      <c r="B513" s="1"/>
      <c r="C513" s="1"/>
      <c r="E513" s="1"/>
      <c r="F513" s="1"/>
      <c r="G513" s="1"/>
      <c r="H513" s="1"/>
    </row>
    <row r="514" spans="1:8" x14ac:dyDescent="0.2">
      <c r="A514" s="1"/>
      <c r="B514" s="1"/>
      <c r="C514" s="1"/>
      <c r="E514" s="1"/>
      <c r="F514" s="1"/>
      <c r="G514" s="1"/>
      <c r="H514" s="1"/>
    </row>
    <row r="515" spans="1:8" x14ac:dyDescent="0.2">
      <c r="A515" s="1"/>
      <c r="B515" s="1"/>
      <c r="C515" s="1"/>
      <c r="E515" s="1"/>
      <c r="F515" s="1"/>
      <c r="G515" s="1"/>
      <c r="H515" s="1"/>
    </row>
    <row r="516" spans="1:8" x14ac:dyDescent="0.2">
      <c r="A516" s="1"/>
      <c r="B516" s="1"/>
      <c r="C516" s="1"/>
      <c r="E516" s="1"/>
      <c r="F516" s="1"/>
      <c r="G516" s="1"/>
      <c r="H516" s="1"/>
    </row>
    <row r="517" spans="1:8" x14ac:dyDescent="0.2">
      <c r="A517" s="1"/>
      <c r="B517" s="1"/>
      <c r="C517" s="1"/>
      <c r="E517" s="1"/>
      <c r="F517" s="1"/>
      <c r="G517" s="1"/>
      <c r="H517" s="1"/>
    </row>
    <row r="518" spans="1:8" x14ac:dyDescent="0.2">
      <c r="A518" s="1"/>
      <c r="B518" s="1"/>
      <c r="C518" s="1"/>
      <c r="E518" s="1"/>
      <c r="F518" s="1"/>
      <c r="G518" s="1"/>
      <c r="H518" s="1"/>
    </row>
    <row r="519" spans="1:8" x14ac:dyDescent="0.2">
      <c r="A519" s="1"/>
      <c r="B519" s="1"/>
      <c r="C519" s="1"/>
      <c r="E519" s="1"/>
      <c r="F519" s="1"/>
      <c r="G519" s="1"/>
      <c r="H519" s="1"/>
    </row>
    <row r="520" spans="1:8" x14ac:dyDescent="0.2">
      <c r="A520" s="1"/>
      <c r="B520" s="1"/>
      <c r="C520" s="1"/>
      <c r="E520" s="1"/>
      <c r="F520" s="1"/>
      <c r="G520" s="1"/>
      <c r="H520" s="1"/>
    </row>
    <row r="521" spans="1:8" x14ac:dyDescent="0.2">
      <c r="A521" s="1"/>
      <c r="B521" s="1"/>
      <c r="C521" s="1"/>
      <c r="E521" s="1"/>
      <c r="F521" s="1"/>
      <c r="G521" s="1"/>
      <c r="H521" s="1"/>
    </row>
    <row r="522" spans="1:8" x14ac:dyDescent="0.2">
      <c r="A522" s="1"/>
      <c r="B522" s="1"/>
      <c r="C522" s="1"/>
      <c r="E522" s="1"/>
      <c r="F522" s="1"/>
      <c r="G522" s="1"/>
      <c r="H522" s="1"/>
    </row>
    <row r="523" spans="1:8" x14ac:dyDescent="0.2">
      <c r="A523" s="1"/>
      <c r="B523" s="1"/>
      <c r="C523" s="1"/>
      <c r="E523" s="1"/>
      <c r="F523" s="1"/>
      <c r="G523" s="1"/>
      <c r="H523" s="1"/>
    </row>
    <row r="524" spans="1:8" x14ac:dyDescent="0.2">
      <c r="A524" s="1"/>
      <c r="B524" s="1"/>
      <c r="C524" s="1"/>
      <c r="E524" s="1"/>
      <c r="F524" s="1"/>
      <c r="G524" s="1"/>
      <c r="H524" s="1"/>
    </row>
    <row r="525" spans="1:8" x14ac:dyDescent="0.2">
      <c r="A525" s="1"/>
      <c r="B525" s="1"/>
      <c r="C525" s="1"/>
      <c r="E525" s="1"/>
      <c r="F525" s="1"/>
      <c r="G525" s="1"/>
      <c r="H525" s="1"/>
    </row>
    <row r="526" spans="1:8" x14ac:dyDescent="0.2">
      <c r="A526" s="1"/>
      <c r="B526" s="1"/>
      <c r="C526" s="1"/>
      <c r="E526" s="1"/>
      <c r="F526" s="1"/>
      <c r="G526" s="1"/>
      <c r="H526" s="1"/>
    </row>
    <row r="527" spans="1:8" x14ac:dyDescent="0.2">
      <c r="A527" s="1"/>
      <c r="B527" s="1"/>
      <c r="C527" s="1"/>
      <c r="E527" s="1"/>
      <c r="F527" s="1"/>
      <c r="G527" s="1"/>
      <c r="H527" s="1"/>
    </row>
    <row r="528" spans="1:8" x14ac:dyDescent="0.2">
      <c r="A528" s="1"/>
      <c r="B528" s="1"/>
      <c r="C528" s="1"/>
      <c r="E528" s="1"/>
      <c r="F528" s="1"/>
      <c r="G528" s="1"/>
      <c r="H528" s="1"/>
    </row>
    <row r="529" spans="1:13" x14ac:dyDescent="0.2">
      <c r="A529" s="1"/>
      <c r="B529" s="1"/>
      <c r="C529" s="1"/>
      <c r="E529" s="1"/>
      <c r="F529" s="1"/>
      <c r="G529" s="1"/>
      <c r="H529" s="1"/>
    </row>
    <row r="530" spans="1:13" x14ac:dyDescent="0.2">
      <c r="A530" s="1"/>
      <c r="B530" s="1"/>
      <c r="C530" s="1"/>
      <c r="E530" s="1"/>
      <c r="F530" s="1"/>
      <c r="G530" s="1"/>
      <c r="H530" s="1"/>
    </row>
    <row r="531" spans="1:13" x14ac:dyDescent="0.2">
      <c r="A531" s="1"/>
      <c r="B531" s="1"/>
      <c r="C531" s="1"/>
      <c r="E531" s="1"/>
      <c r="F531" s="1"/>
      <c r="G531" s="1"/>
      <c r="H531" s="1"/>
    </row>
    <row r="532" spans="1:13" x14ac:dyDescent="0.2">
      <c r="A532" s="1"/>
      <c r="B532" s="1"/>
      <c r="C532" s="1"/>
      <c r="E532" s="1"/>
      <c r="F532" s="1"/>
      <c r="G532" s="1"/>
      <c r="H532" s="1"/>
    </row>
    <row r="533" spans="1:13" x14ac:dyDescent="0.2">
      <c r="A533" s="1"/>
      <c r="B533" s="1"/>
      <c r="C533" s="1"/>
      <c r="E533" s="1"/>
      <c r="F533" s="1"/>
      <c r="G533" s="1"/>
      <c r="H533" s="1"/>
    </row>
    <row r="534" spans="1:13" x14ac:dyDescent="0.2">
      <c r="A534" s="1"/>
      <c r="B534" s="1"/>
      <c r="C534" s="1"/>
      <c r="E534" s="1"/>
      <c r="F534" s="1"/>
      <c r="G534" s="1"/>
      <c r="H534" s="1"/>
    </row>
    <row r="535" spans="1:13" x14ac:dyDescent="0.2">
      <c r="A535" s="1"/>
      <c r="B535" s="1"/>
      <c r="C535" s="1"/>
      <c r="E535" s="1"/>
      <c r="F535" s="1"/>
      <c r="G535" s="1"/>
      <c r="H535" s="1"/>
    </row>
    <row r="536" spans="1:13" x14ac:dyDescent="0.2">
      <c r="A536" s="1"/>
      <c r="B536" s="1"/>
      <c r="C536" s="1"/>
      <c r="E536" s="1"/>
      <c r="F536" s="1"/>
      <c r="G536" s="1"/>
      <c r="H536" s="1"/>
    </row>
    <row r="537" spans="1:13" x14ac:dyDescent="0.2">
      <c r="A537" s="1"/>
      <c r="B537" s="1"/>
      <c r="C537" s="1"/>
      <c r="E537" s="1"/>
      <c r="F537" s="1"/>
      <c r="G537" s="1"/>
      <c r="H537" s="1"/>
      <c r="J537" s="17"/>
      <c r="K537" s="17"/>
      <c r="L537" s="17"/>
      <c r="M537" s="18"/>
    </row>
    <row r="538" spans="1:13" x14ac:dyDescent="0.2">
      <c r="A538" s="1"/>
      <c r="B538" s="1"/>
      <c r="C538" s="1"/>
      <c r="E538" s="1"/>
      <c r="F538" s="1"/>
      <c r="G538" s="1"/>
      <c r="H538" s="1"/>
    </row>
    <row r="539" spans="1:13" x14ac:dyDescent="0.2">
      <c r="A539" s="1"/>
      <c r="B539" s="1"/>
      <c r="C539" s="1"/>
      <c r="E539" s="1"/>
      <c r="F539" s="1"/>
      <c r="G539" s="1"/>
      <c r="H539" s="1"/>
    </row>
    <row r="540" spans="1:13" x14ac:dyDescent="0.2">
      <c r="A540" s="1"/>
      <c r="B540" s="1"/>
      <c r="C540" s="1"/>
      <c r="E540" s="1"/>
      <c r="F540" s="1"/>
      <c r="G540" s="1"/>
      <c r="H540" s="1"/>
    </row>
    <row r="541" spans="1:13" x14ac:dyDescent="0.2">
      <c r="A541" s="1"/>
      <c r="B541" s="1"/>
      <c r="C541" s="1"/>
      <c r="E541" s="1"/>
      <c r="F541" s="1"/>
      <c r="G541" s="1"/>
      <c r="H541" s="1"/>
    </row>
    <row r="542" spans="1:13" x14ac:dyDescent="0.2">
      <c r="A542" s="1"/>
      <c r="B542" s="1"/>
      <c r="C542" s="1"/>
      <c r="E542" s="1"/>
      <c r="F542" s="1"/>
      <c r="G542" s="1"/>
      <c r="H542" s="1"/>
    </row>
    <row r="543" spans="1:13" x14ac:dyDescent="0.2">
      <c r="A543" s="1"/>
      <c r="B543" s="1"/>
      <c r="C543" s="1"/>
      <c r="E543" s="1"/>
      <c r="F543" s="1"/>
      <c r="G543" s="1"/>
      <c r="H543" s="1"/>
    </row>
  </sheetData>
  <mergeCells count="10">
    <mergeCell ref="A398:C398"/>
    <mergeCell ref="A6:C6"/>
    <mergeCell ref="A241:C241"/>
    <mergeCell ref="A273:C273"/>
    <mergeCell ref="A336:C336"/>
    <mergeCell ref="A123:C123"/>
    <mergeCell ref="A84:C84"/>
    <mergeCell ref="A55:C55"/>
    <mergeCell ref="A28:C28"/>
    <mergeCell ref="A369:C369"/>
  </mergeCells>
  <phoneticPr fontId="0" type="noConversion"/>
  <printOptions gridLines="1"/>
  <pageMargins left="0.72" right="0.75" top="0.77" bottom="1" header="0" footer="0"/>
  <pageSetup paperSize="9" scale="68" orientation="landscape" r:id="rId1"/>
  <headerFooter alignWithMargins="0"/>
  <rowBreaks count="15" manualBreakCount="15">
    <brk id="5" max="7" man="1"/>
    <brk id="27" max="16383" man="1"/>
    <brk id="54" max="16383" man="1"/>
    <brk id="82" max="7" man="1"/>
    <brk id="121" max="7" man="1"/>
    <brk id="162" max="16383" man="1"/>
    <brk id="200" max="7" man="1"/>
    <brk id="239" max="7" man="1"/>
    <brk id="271" max="16383" man="1"/>
    <brk id="304" max="16383" man="1"/>
    <brk id="333" max="16383" man="1"/>
    <brk id="366" max="16383" man="1"/>
    <brk id="397" max="7" man="1"/>
    <brk id="445" max="7" man="1"/>
    <brk id="491" max="7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E7FBF7-BE51-4B2A-A715-B425625E0988}">
  <sheetPr>
    <pageSetUpPr fitToPage="1"/>
  </sheetPr>
  <dimension ref="A7:E51"/>
  <sheetViews>
    <sheetView topLeftCell="A25" workbookViewId="0">
      <selection activeCell="B27" sqref="B27:D29"/>
    </sheetView>
  </sheetViews>
  <sheetFormatPr baseColWidth="10" defaultColWidth="9.140625" defaultRowHeight="12.75" x14ac:dyDescent="0.2"/>
  <cols>
    <col min="1" max="1" width="3.85546875" customWidth="1"/>
    <col min="2" max="2" width="37" customWidth="1"/>
    <col min="3" max="3" width="30.85546875" customWidth="1"/>
    <col min="4" max="4" width="25.28515625" customWidth="1"/>
    <col min="5" max="5" width="23.85546875" customWidth="1"/>
    <col min="6" max="256" width="11.42578125" customWidth="1"/>
  </cols>
  <sheetData>
    <row r="7" spans="1:5" ht="27" x14ac:dyDescent="0.2">
      <c r="B7" s="69" t="s">
        <v>352</v>
      </c>
      <c r="C7" s="69"/>
      <c r="D7" s="69"/>
      <c r="E7" s="69"/>
    </row>
    <row r="9" spans="1:5" ht="27" customHeight="1" x14ac:dyDescent="0.2">
      <c r="A9" s="69" t="s">
        <v>353</v>
      </c>
      <c r="B9" s="69"/>
      <c r="C9" s="69"/>
      <c r="D9" s="69"/>
      <c r="E9" s="69"/>
    </row>
    <row r="11" spans="1:5" ht="29.25" customHeight="1" x14ac:dyDescent="0.2">
      <c r="B11" s="43" t="s">
        <v>354</v>
      </c>
      <c r="C11" s="44"/>
      <c r="D11" s="45"/>
      <c r="E11" s="46"/>
    </row>
    <row r="13" spans="1:5" ht="15.75" x14ac:dyDescent="0.2">
      <c r="B13" s="43" t="s">
        <v>355</v>
      </c>
      <c r="C13" s="47"/>
    </row>
    <row r="15" spans="1:5" ht="19.5" customHeight="1" x14ac:dyDescent="0.2">
      <c r="B15" s="42" t="s">
        <v>356</v>
      </c>
      <c r="C15" s="49" t="s">
        <v>357</v>
      </c>
    </row>
    <row r="16" spans="1:5" ht="8.25" customHeight="1" x14ac:dyDescent="0.2">
      <c r="B16" s="42"/>
      <c r="C16" s="49"/>
    </row>
    <row r="17" spans="1:5" ht="18" customHeight="1" x14ac:dyDescent="0.2">
      <c r="B17" s="42" t="s">
        <v>358</v>
      </c>
      <c r="C17" s="49" t="s">
        <v>359</v>
      </c>
    </row>
    <row r="18" spans="1:5" ht="8.25" customHeight="1" x14ac:dyDescent="0.2">
      <c r="B18" s="42"/>
      <c r="C18" s="49"/>
    </row>
    <row r="19" spans="1:5" ht="24" customHeight="1" x14ac:dyDescent="0.2">
      <c r="C19" s="50" t="s">
        <v>360</v>
      </c>
    </row>
    <row r="21" spans="1:5" ht="30.75" customHeight="1" x14ac:dyDescent="0.2">
      <c r="B21" s="70" t="s">
        <v>361</v>
      </c>
      <c r="C21" s="70"/>
      <c r="D21" s="70"/>
      <c r="E21" s="70"/>
    </row>
    <row r="22" spans="1:5" ht="39.75" customHeight="1" x14ac:dyDescent="0.2">
      <c r="B22" s="49" t="s">
        <v>362</v>
      </c>
      <c r="C22" s="44"/>
      <c r="D22" s="45"/>
      <c r="E22" s="46"/>
    </row>
    <row r="24" spans="1:5" ht="66.75" customHeight="1" x14ac:dyDescent="0.2">
      <c r="B24" s="69" t="s">
        <v>423</v>
      </c>
      <c r="C24" s="69"/>
      <c r="D24" s="69"/>
      <c r="E24" s="69"/>
    </row>
    <row r="25" spans="1:5" ht="21" thickBot="1" x14ac:dyDescent="0.25">
      <c r="A25" s="38"/>
    </row>
    <row r="26" spans="1:5" ht="21" thickBot="1" x14ac:dyDescent="0.25">
      <c r="B26" s="53" t="s">
        <v>363</v>
      </c>
      <c r="C26" s="52" t="s">
        <v>364</v>
      </c>
      <c r="D26" s="52" t="s">
        <v>365</v>
      </c>
      <c r="E26" s="39" t="s">
        <v>366</v>
      </c>
    </row>
    <row r="27" spans="1:5" ht="38.1" customHeight="1" thickBot="1" x14ac:dyDescent="0.25">
      <c r="B27" s="58" t="s">
        <v>426</v>
      </c>
      <c r="C27" s="59" t="s">
        <v>326</v>
      </c>
      <c r="D27" s="59" t="s">
        <v>420</v>
      </c>
      <c r="E27" s="54"/>
    </row>
    <row r="28" spans="1:5" ht="38.1" customHeight="1" thickBot="1" x14ac:dyDescent="0.25">
      <c r="B28" s="58" t="s">
        <v>427</v>
      </c>
      <c r="C28" s="41" t="s">
        <v>326</v>
      </c>
      <c r="D28" s="59" t="s">
        <v>421</v>
      </c>
      <c r="E28" s="54"/>
    </row>
    <row r="29" spans="1:5" ht="38.1" customHeight="1" thickBot="1" x14ac:dyDescent="0.25">
      <c r="B29" s="58" t="s">
        <v>428</v>
      </c>
      <c r="C29" s="41" t="s">
        <v>326</v>
      </c>
      <c r="D29" s="59" t="s">
        <v>422</v>
      </c>
      <c r="E29" s="54"/>
    </row>
    <row r="30" spans="1:5" ht="54" customHeight="1" thickBot="1" x14ac:dyDescent="0.25">
      <c r="B30" s="58" t="s">
        <v>367</v>
      </c>
      <c r="C30" s="59" t="s">
        <v>368</v>
      </c>
      <c r="D30" s="59" t="s">
        <v>369</v>
      </c>
      <c r="E30" s="54" t="s">
        <v>370</v>
      </c>
    </row>
    <row r="31" spans="1:5" ht="38.1" customHeight="1" thickBot="1" x14ac:dyDescent="0.25">
      <c r="B31" s="40" t="s">
        <v>424</v>
      </c>
      <c r="C31" s="41" t="s">
        <v>425</v>
      </c>
      <c r="D31" s="41" t="s">
        <v>371</v>
      </c>
      <c r="E31" s="54" t="s">
        <v>370</v>
      </c>
    </row>
    <row r="32" spans="1:5" ht="38.1" customHeight="1" thickBot="1" x14ac:dyDescent="0.25">
      <c r="B32" s="40" t="s">
        <v>372</v>
      </c>
      <c r="C32" s="59" t="s">
        <v>24</v>
      </c>
      <c r="D32" s="59" t="s">
        <v>373</v>
      </c>
      <c r="E32" s="54"/>
    </row>
    <row r="33" spans="1:5" ht="38.1" customHeight="1" x14ac:dyDescent="0.2">
      <c r="B33" s="58" t="s">
        <v>374</v>
      </c>
      <c r="C33" s="41" t="s">
        <v>24</v>
      </c>
      <c r="D33" s="41" t="s">
        <v>375</v>
      </c>
      <c r="E33" s="54"/>
    </row>
    <row r="34" spans="1:5" ht="38.1" customHeight="1" x14ac:dyDescent="0.2">
      <c r="B34" s="40" t="s">
        <v>376</v>
      </c>
      <c r="C34" s="58" t="s">
        <v>377</v>
      </c>
      <c r="D34" s="41" t="s">
        <v>371</v>
      </c>
      <c r="E34" s="54" t="s">
        <v>370</v>
      </c>
    </row>
    <row r="35" spans="1:5" ht="38.1" customHeight="1" thickBot="1" x14ac:dyDescent="0.25">
      <c r="B35" s="40" t="s">
        <v>378</v>
      </c>
      <c r="C35" s="58" t="s">
        <v>377</v>
      </c>
      <c r="D35" s="41" t="s">
        <v>371</v>
      </c>
      <c r="E35" s="54" t="s">
        <v>370</v>
      </c>
    </row>
    <row r="36" spans="1:5" ht="38.1" customHeight="1" thickBot="1" x14ac:dyDescent="0.25">
      <c r="B36" s="58" t="s">
        <v>379</v>
      </c>
      <c r="C36" s="59"/>
      <c r="D36" s="59" t="s">
        <v>371</v>
      </c>
      <c r="E36" s="54" t="s">
        <v>370</v>
      </c>
    </row>
    <row r="37" spans="1:5" ht="38.1" customHeight="1" thickBot="1" x14ac:dyDescent="0.25">
      <c r="B37" s="40" t="s">
        <v>380</v>
      </c>
      <c r="C37" s="41"/>
      <c r="D37" s="41" t="s">
        <v>371</v>
      </c>
      <c r="E37" s="54" t="s">
        <v>370</v>
      </c>
    </row>
    <row r="39" spans="1:5" ht="15.75" x14ac:dyDescent="0.2">
      <c r="A39" s="48" t="s">
        <v>381</v>
      </c>
    </row>
    <row r="42" spans="1:5" ht="14.25" x14ac:dyDescent="0.2">
      <c r="C42" s="51" t="s">
        <v>382</v>
      </c>
      <c r="D42" s="51"/>
      <c r="E42" s="51"/>
    </row>
    <row r="44" spans="1:5" x14ac:dyDescent="0.2">
      <c r="D44" s="57" t="s">
        <v>383</v>
      </c>
    </row>
    <row r="51" spans="3:5" x14ac:dyDescent="0.2">
      <c r="C51" s="55" t="s">
        <v>384</v>
      </c>
      <c r="D51" s="56"/>
      <c r="E51" s="56"/>
    </row>
  </sheetData>
  <mergeCells count="4">
    <mergeCell ref="B24:E24"/>
    <mergeCell ref="B21:E21"/>
    <mergeCell ref="B7:E7"/>
    <mergeCell ref="A9:E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8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5720A6-4BD0-4D77-9760-13417C35FB8C}">
  <sheetPr>
    <pageSetUpPr fitToPage="1"/>
  </sheetPr>
  <dimension ref="A7:E48"/>
  <sheetViews>
    <sheetView topLeftCell="A25" workbookViewId="0">
      <selection activeCell="K32" sqref="K32"/>
    </sheetView>
  </sheetViews>
  <sheetFormatPr baseColWidth="10" defaultColWidth="9.140625" defaultRowHeight="12.75" x14ac:dyDescent="0.2"/>
  <cols>
    <col min="1" max="1" width="3.85546875" customWidth="1"/>
    <col min="2" max="2" width="37" customWidth="1"/>
    <col min="3" max="3" width="26.140625" customWidth="1"/>
    <col min="4" max="4" width="25.28515625" customWidth="1"/>
    <col min="5" max="5" width="23.85546875" customWidth="1"/>
    <col min="6" max="256" width="11.42578125" customWidth="1"/>
  </cols>
  <sheetData>
    <row r="7" spans="1:5" ht="27" x14ac:dyDescent="0.2">
      <c r="B7" s="69" t="s">
        <v>385</v>
      </c>
      <c r="C7" s="69"/>
      <c r="D7" s="69"/>
      <c r="E7" s="69"/>
    </row>
    <row r="9" spans="1:5" ht="27" customHeight="1" x14ac:dyDescent="0.2">
      <c r="A9" s="69" t="s">
        <v>353</v>
      </c>
      <c r="B9" s="69"/>
      <c r="C9" s="69"/>
      <c r="D9" s="69"/>
      <c r="E9" s="69"/>
    </row>
    <row r="11" spans="1:5" ht="29.25" customHeight="1" x14ac:dyDescent="0.2">
      <c r="B11" s="43" t="s">
        <v>354</v>
      </c>
      <c r="C11" s="44"/>
      <c r="D11" s="45"/>
      <c r="E11" s="46"/>
    </row>
    <row r="13" spans="1:5" ht="15.75" x14ac:dyDescent="0.2">
      <c r="B13" s="43" t="s">
        <v>355</v>
      </c>
      <c r="C13" s="47"/>
    </row>
    <row r="15" spans="1:5" ht="19.5" customHeight="1" x14ac:dyDescent="0.2">
      <c r="B15" s="42" t="s">
        <v>356</v>
      </c>
      <c r="C15" s="49" t="s">
        <v>357</v>
      </c>
    </row>
    <row r="16" spans="1:5" ht="8.25" customHeight="1" x14ac:dyDescent="0.2">
      <c r="B16" s="42"/>
      <c r="C16" s="49"/>
    </row>
    <row r="17" spans="1:5" ht="18" customHeight="1" x14ac:dyDescent="0.2">
      <c r="B17" s="42" t="s">
        <v>358</v>
      </c>
      <c r="C17" s="49" t="s">
        <v>359</v>
      </c>
    </row>
    <row r="18" spans="1:5" ht="8.25" customHeight="1" x14ac:dyDescent="0.2">
      <c r="B18" s="42"/>
      <c r="C18" s="49"/>
    </row>
    <row r="19" spans="1:5" ht="24" customHeight="1" x14ac:dyDescent="0.2">
      <c r="C19" s="50" t="s">
        <v>360</v>
      </c>
    </row>
    <row r="21" spans="1:5" ht="30.75" customHeight="1" x14ac:dyDescent="0.2">
      <c r="B21" s="70" t="s">
        <v>361</v>
      </c>
      <c r="C21" s="70"/>
      <c r="D21" s="70"/>
      <c r="E21" s="70"/>
    </row>
    <row r="22" spans="1:5" ht="39.75" customHeight="1" x14ac:dyDescent="0.2">
      <c r="B22" s="49" t="s">
        <v>362</v>
      </c>
      <c r="C22" s="44"/>
      <c r="D22" s="45"/>
      <c r="E22" s="46"/>
    </row>
    <row r="24" spans="1:5" ht="66.75" customHeight="1" x14ac:dyDescent="0.2">
      <c r="B24" s="69" t="s">
        <v>423</v>
      </c>
      <c r="C24" s="69"/>
      <c r="D24" s="69"/>
      <c r="E24" s="69"/>
    </row>
    <row r="25" spans="1:5" ht="21" thickBot="1" x14ac:dyDescent="0.25">
      <c r="A25" s="38"/>
    </row>
    <row r="26" spans="1:5" ht="21" thickBot="1" x14ac:dyDescent="0.25">
      <c r="B26" s="53" t="s">
        <v>363</v>
      </c>
      <c r="C26" s="52" t="s">
        <v>364</v>
      </c>
      <c r="D26" s="62" t="s">
        <v>365</v>
      </c>
      <c r="E26" s="63" t="s">
        <v>366</v>
      </c>
    </row>
    <row r="27" spans="1:5" ht="38.1" customHeight="1" thickBot="1" x14ac:dyDescent="0.25">
      <c r="B27" s="40" t="s">
        <v>424</v>
      </c>
      <c r="C27" s="41" t="s">
        <v>425</v>
      </c>
      <c r="D27" s="41" t="s">
        <v>371</v>
      </c>
      <c r="E27" s="54" t="s">
        <v>370</v>
      </c>
    </row>
    <row r="28" spans="1:5" ht="38.1" customHeight="1" thickBot="1" x14ac:dyDescent="0.25">
      <c r="B28" s="40" t="s">
        <v>386</v>
      </c>
      <c r="C28" s="41" t="s">
        <v>24</v>
      </c>
      <c r="D28" s="41" t="s">
        <v>387</v>
      </c>
      <c r="E28" s="64"/>
    </row>
    <row r="29" spans="1:5" ht="38.1" customHeight="1" thickBot="1" x14ac:dyDescent="0.25">
      <c r="B29" s="58" t="s">
        <v>388</v>
      </c>
      <c r="C29" s="41" t="s">
        <v>24</v>
      </c>
      <c r="D29" s="41" t="s">
        <v>389</v>
      </c>
      <c r="E29" s="64"/>
    </row>
    <row r="30" spans="1:5" ht="38.1" customHeight="1" thickBot="1" x14ac:dyDescent="0.25">
      <c r="B30" s="58" t="s">
        <v>367</v>
      </c>
      <c r="C30" s="59" t="s">
        <v>368</v>
      </c>
      <c r="D30" s="41" t="s">
        <v>371</v>
      </c>
      <c r="E30" s="54" t="s">
        <v>370</v>
      </c>
    </row>
    <row r="31" spans="1:5" ht="38.1" customHeight="1" thickBot="1" x14ac:dyDescent="0.25">
      <c r="B31" s="40" t="s">
        <v>376</v>
      </c>
      <c r="C31" s="58" t="s">
        <v>377</v>
      </c>
      <c r="D31" s="41" t="s">
        <v>371</v>
      </c>
      <c r="E31" s="54" t="s">
        <v>370</v>
      </c>
    </row>
    <row r="32" spans="1:5" ht="38.1" customHeight="1" thickBot="1" x14ac:dyDescent="0.25">
      <c r="B32" s="58" t="s">
        <v>378</v>
      </c>
      <c r="C32" s="59" t="s">
        <v>377</v>
      </c>
      <c r="D32" s="41" t="s">
        <v>371</v>
      </c>
      <c r="E32" s="54" t="s">
        <v>370</v>
      </c>
    </row>
    <row r="33" spans="1:5" ht="38.1" customHeight="1" thickBot="1" x14ac:dyDescent="0.25">
      <c r="B33" s="58" t="s">
        <v>379</v>
      </c>
      <c r="C33" s="59"/>
      <c r="D33" s="59" t="s">
        <v>371</v>
      </c>
      <c r="E33" s="54" t="s">
        <v>370</v>
      </c>
    </row>
    <row r="34" spans="1:5" ht="38.1" customHeight="1" thickBot="1" x14ac:dyDescent="0.25">
      <c r="B34" s="40" t="s">
        <v>380</v>
      </c>
      <c r="C34" s="41"/>
      <c r="D34" s="41" t="s">
        <v>371</v>
      </c>
      <c r="E34" s="54" t="s">
        <v>370</v>
      </c>
    </row>
    <row r="36" spans="1:5" ht="15.75" x14ac:dyDescent="0.2">
      <c r="A36" s="48" t="s">
        <v>381</v>
      </c>
    </row>
    <row r="39" spans="1:5" ht="14.25" x14ac:dyDescent="0.2">
      <c r="C39" s="51" t="s">
        <v>382</v>
      </c>
      <c r="D39" s="51"/>
      <c r="E39" s="51"/>
    </row>
    <row r="41" spans="1:5" x14ac:dyDescent="0.2">
      <c r="D41" s="57" t="s">
        <v>383</v>
      </c>
    </row>
    <row r="48" spans="1:5" x14ac:dyDescent="0.2">
      <c r="C48" s="55" t="s">
        <v>384</v>
      </c>
      <c r="D48" s="56"/>
      <c r="E48" s="56"/>
    </row>
  </sheetData>
  <mergeCells count="4">
    <mergeCell ref="B7:E7"/>
    <mergeCell ref="A9:E9"/>
    <mergeCell ref="B21:E21"/>
    <mergeCell ref="B24:E2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8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6C853D-87EC-4B42-9FB1-AD68B4F8DA5E}">
  <sheetPr>
    <pageSetUpPr fitToPage="1"/>
  </sheetPr>
  <dimension ref="A7:E51"/>
  <sheetViews>
    <sheetView topLeftCell="A17" workbookViewId="0">
      <selection activeCell="B27" sqref="B27:D29"/>
    </sheetView>
  </sheetViews>
  <sheetFormatPr baseColWidth="10" defaultColWidth="9.140625" defaultRowHeight="12.75" x14ac:dyDescent="0.2"/>
  <cols>
    <col min="1" max="1" width="3.85546875" customWidth="1"/>
    <col min="2" max="2" width="37" customWidth="1"/>
    <col min="3" max="3" width="26.140625" customWidth="1"/>
    <col min="4" max="4" width="25.28515625" customWidth="1"/>
    <col min="5" max="5" width="23.85546875" customWidth="1"/>
    <col min="6" max="256" width="11.42578125" customWidth="1"/>
  </cols>
  <sheetData>
    <row r="7" spans="1:5" ht="27" x14ac:dyDescent="0.2">
      <c r="B7" s="69" t="s">
        <v>390</v>
      </c>
      <c r="C7" s="69"/>
      <c r="D7" s="69"/>
      <c r="E7" s="69"/>
    </row>
    <row r="9" spans="1:5" ht="27" customHeight="1" x14ac:dyDescent="0.2">
      <c r="A9" s="69" t="s">
        <v>353</v>
      </c>
      <c r="B9" s="69"/>
      <c r="C9" s="69"/>
      <c r="D9" s="69"/>
      <c r="E9" s="69"/>
    </row>
    <row r="11" spans="1:5" ht="29.25" customHeight="1" x14ac:dyDescent="0.2">
      <c r="B11" s="43" t="s">
        <v>354</v>
      </c>
      <c r="C11" s="44"/>
      <c r="D11" s="45"/>
      <c r="E11" s="46"/>
    </row>
    <row r="13" spans="1:5" ht="15.75" x14ac:dyDescent="0.2">
      <c r="B13" s="43" t="s">
        <v>355</v>
      </c>
      <c r="C13" s="47"/>
    </row>
    <row r="15" spans="1:5" ht="19.5" customHeight="1" x14ac:dyDescent="0.2">
      <c r="B15" s="42" t="s">
        <v>356</v>
      </c>
      <c r="C15" s="49" t="s">
        <v>357</v>
      </c>
    </row>
    <row r="16" spans="1:5" ht="8.25" customHeight="1" x14ac:dyDescent="0.2">
      <c r="B16" s="42"/>
      <c r="C16" s="49"/>
    </row>
    <row r="17" spans="1:5" ht="18" customHeight="1" x14ac:dyDescent="0.2">
      <c r="B17" s="42" t="s">
        <v>358</v>
      </c>
      <c r="C17" s="49" t="s">
        <v>359</v>
      </c>
    </row>
    <row r="18" spans="1:5" ht="8.25" customHeight="1" x14ac:dyDescent="0.2">
      <c r="B18" s="42"/>
      <c r="C18" s="49"/>
    </row>
    <row r="19" spans="1:5" ht="24" customHeight="1" x14ac:dyDescent="0.2">
      <c r="C19" s="50" t="s">
        <v>360</v>
      </c>
    </row>
    <row r="21" spans="1:5" ht="30.75" customHeight="1" x14ac:dyDescent="0.2">
      <c r="B21" s="70" t="s">
        <v>361</v>
      </c>
      <c r="C21" s="70"/>
      <c r="D21" s="70"/>
      <c r="E21" s="70"/>
    </row>
    <row r="22" spans="1:5" ht="39.75" customHeight="1" x14ac:dyDescent="0.2">
      <c r="B22" s="49" t="s">
        <v>362</v>
      </c>
      <c r="C22" s="44"/>
      <c r="D22" s="45"/>
      <c r="E22" s="46"/>
    </row>
    <row r="24" spans="1:5" ht="66.75" customHeight="1" x14ac:dyDescent="0.2">
      <c r="B24" s="69" t="s">
        <v>423</v>
      </c>
      <c r="C24" s="69"/>
      <c r="D24" s="69"/>
      <c r="E24" s="69"/>
    </row>
    <row r="25" spans="1:5" ht="21" thickBot="1" x14ac:dyDescent="0.25">
      <c r="A25" s="38"/>
    </row>
    <row r="26" spans="1:5" ht="21" thickBot="1" x14ac:dyDescent="0.25">
      <c r="B26" s="53" t="s">
        <v>363</v>
      </c>
      <c r="C26" s="52" t="s">
        <v>364</v>
      </c>
      <c r="D26" s="52" t="s">
        <v>365</v>
      </c>
      <c r="E26" s="39" t="s">
        <v>366</v>
      </c>
    </row>
    <row r="27" spans="1:5" ht="38.1" customHeight="1" thickBot="1" x14ac:dyDescent="0.25">
      <c r="B27" s="72" t="s">
        <v>429</v>
      </c>
      <c r="C27" s="59" t="s">
        <v>326</v>
      </c>
      <c r="D27" s="71" t="s">
        <v>432</v>
      </c>
      <c r="E27" s="54"/>
    </row>
    <row r="28" spans="1:5" ht="38.1" customHeight="1" thickBot="1" x14ac:dyDescent="0.25">
      <c r="B28" s="72" t="s">
        <v>430</v>
      </c>
      <c r="C28" s="41" t="s">
        <v>326</v>
      </c>
      <c r="D28" s="71" t="s">
        <v>433</v>
      </c>
      <c r="E28" s="54"/>
    </row>
    <row r="29" spans="1:5" ht="38.1" customHeight="1" thickBot="1" x14ac:dyDescent="0.25">
      <c r="B29" s="72" t="s">
        <v>431</v>
      </c>
      <c r="C29" s="41" t="s">
        <v>326</v>
      </c>
      <c r="D29" s="71" t="s">
        <v>434</v>
      </c>
      <c r="E29" s="54"/>
    </row>
    <row r="30" spans="1:5" ht="38.1" customHeight="1" thickBot="1" x14ac:dyDescent="0.25">
      <c r="B30" s="40" t="s">
        <v>424</v>
      </c>
      <c r="C30" s="41" t="s">
        <v>425</v>
      </c>
      <c r="D30" s="41" t="s">
        <v>371</v>
      </c>
      <c r="E30" s="54" t="s">
        <v>370</v>
      </c>
    </row>
    <row r="31" spans="1:5" ht="38.1" customHeight="1" thickBot="1" x14ac:dyDescent="0.25">
      <c r="B31" s="58" t="s">
        <v>391</v>
      </c>
      <c r="C31" s="59" t="s">
        <v>24</v>
      </c>
      <c r="D31" s="59" t="s">
        <v>392</v>
      </c>
      <c r="E31" s="54"/>
    </row>
    <row r="32" spans="1:5" ht="38.1" customHeight="1" thickBot="1" x14ac:dyDescent="0.25">
      <c r="B32" s="58" t="s">
        <v>393</v>
      </c>
      <c r="C32" s="41" t="s">
        <v>24</v>
      </c>
      <c r="D32" s="59" t="s">
        <v>394</v>
      </c>
      <c r="E32" s="54"/>
    </row>
    <row r="33" spans="1:5" ht="38.1" customHeight="1" thickBot="1" x14ac:dyDescent="0.25">
      <c r="B33" s="58" t="s">
        <v>367</v>
      </c>
      <c r="C33" s="59" t="s">
        <v>368</v>
      </c>
      <c r="D33" s="41" t="s">
        <v>371</v>
      </c>
      <c r="E33" s="54" t="s">
        <v>370</v>
      </c>
    </row>
    <row r="34" spans="1:5" ht="38.1" customHeight="1" thickBot="1" x14ac:dyDescent="0.25">
      <c r="B34" s="58" t="s">
        <v>376</v>
      </c>
      <c r="C34" s="59" t="s">
        <v>377</v>
      </c>
      <c r="D34" s="41" t="s">
        <v>395</v>
      </c>
      <c r="E34" s="54" t="s">
        <v>370</v>
      </c>
    </row>
    <row r="35" spans="1:5" ht="38.1" customHeight="1" thickBot="1" x14ac:dyDescent="0.25">
      <c r="B35" s="40" t="s">
        <v>378</v>
      </c>
      <c r="C35" s="41" t="s">
        <v>377</v>
      </c>
      <c r="D35" s="41" t="s">
        <v>395</v>
      </c>
      <c r="E35" s="54" t="s">
        <v>370</v>
      </c>
    </row>
    <row r="36" spans="1:5" ht="38.1" customHeight="1" thickBot="1" x14ac:dyDescent="0.25">
      <c r="B36" s="58" t="s">
        <v>379</v>
      </c>
      <c r="C36" s="59"/>
      <c r="D36" s="59" t="s">
        <v>371</v>
      </c>
      <c r="E36" s="54" t="s">
        <v>370</v>
      </c>
    </row>
    <row r="37" spans="1:5" ht="38.1" customHeight="1" thickBot="1" x14ac:dyDescent="0.25">
      <c r="B37" s="40" t="s">
        <v>380</v>
      </c>
      <c r="C37" s="41"/>
      <c r="D37" s="41" t="s">
        <v>395</v>
      </c>
      <c r="E37" s="54" t="s">
        <v>370</v>
      </c>
    </row>
    <row r="39" spans="1:5" ht="15.75" x14ac:dyDescent="0.2">
      <c r="A39" s="48" t="s">
        <v>381</v>
      </c>
    </row>
    <row r="42" spans="1:5" ht="14.25" x14ac:dyDescent="0.2">
      <c r="C42" s="51" t="s">
        <v>382</v>
      </c>
      <c r="D42" s="51"/>
      <c r="E42" s="51"/>
    </row>
    <row r="44" spans="1:5" x14ac:dyDescent="0.2">
      <c r="D44" s="57" t="s">
        <v>383</v>
      </c>
    </row>
    <row r="51" spans="3:5" x14ac:dyDescent="0.2">
      <c r="C51" s="55" t="s">
        <v>384</v>
      </c>
      <c r="D51" s="56"/>
      <c r="E51" s="56"/>
    </row>
  </sheetData>
  <mergeCells count="4">
    <mergeCell ref="B7:E7"/>
    <mergeCell ref="A9:E9"/>
    <mergeCell ref="B21:E21"/>
    <mergeCell ref="B24:E2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8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8F4F3A-ACE1-4B51-9234-C1CBF426D915}">
  <sheetPr>
    <pageSetUpPr fitToPage="1"/>
  </sheetPr>
  <dimension ref="A7:E51"/>
  <sheetViews>
    <sheetView tabSelected="1" topLeftCell="A19" workbookViewId="0">
      <selection activeCell="B27" sqref="B27:D29"/>
    </sheetView>
  </sheetViews>
  <sheetFormatPr baseColWidth="10" defaultColWidth="9.140625" defaultRowHeight="12.75" x14ac:dyDescent="0.2"/>
  <cols>
    <col min="1" max="1" width="3.85546875" customWidth="1"/>
    <col min="2" max="2" width="37" customWidth="1"/>
    <col min="3" max="3" width="26.140625" customWidth="1"/>
    <col min="4" max="4" width="25.28515625" customWidth="1"/>
    <col min="5" max="5" width="23.85546875" customWidth="1"/>
    <col min="6" max="256" width="11.42578125" customWidth="1"/>
  </cols>
  <sheetData>
    <row r="7" spans="1:5" ht="27" x14ac:dyDescent="0.2">
      <c r="B7" s="69" t="s">
        <v>396</v>
      </c>
      <c r="C7" s="69"/>
      <c r="D7" s="69"/>
      <c r="E7" s="69"/>
    </row>
    <row r="9" spans="1:5" ht="27" customHeight="1" x14ac:dyDescent="0.2">
      <c r="A9" s="69" t="s">
        <v>353</v>
      </c>
      <c r="B9" s="69"/>
      <c r="C9" s="69"/>
      <c r="D9" s="69"/>
      <c r="E9" s="69"/>
    </row>
    <row r="11" spans="1:5" ht="29.25" customHeight="1" x14ac:dyDescent="0.2">
      <c r="B11" s="43" t="s">
        <v>354</v>
      </c>
      <c r="C11" s="44"/>
      <c r="D11" s="45"/>
      <c r="E11" s="46"/>
    </row>
    <row r="13" spans="1:5" ht="15.75" x14ac:dyDescent="0.2">
      <c r="B13" s="43" t="s">
        <v>355</v>
      </c>
      <c r="C13" s="47"/>
    </row>
    <row r="15" spans="1:5" ht="19.5" customHeight="1" x14ac:dyDescent="0.2">
      <c r="B15" s="42" t="s">
        <v>356</v>
      </c>
      <c r="C15" s="49" t="s">
        <v>357</v>
      </c>
    </row>
    <row r="16" spans="1:5" ht="8.25" customHeight="1" x14ac:dyDescent="0.2">
      <c r="B16" s="42"/>
      <c r="C16" s="49"/>
    </row>
    <row r="17" spans="1:5" ht="18" customHeight="1" x14ac:dyDescent="0.2">
      <c r="B17" s="42" t="s">
        <v>358</v>
      </c>
      <c r="C17" s="49" t="s">
        <v>359</v>
      </c>
    </row>
    <row r="18" spans="1:5" ht="8.25" customHeight="1" x14ac:dyDescent="0.2">
      <c r="B18" s="42"/>
      <c r="C18" s="49"/>
    </row>
    <row r="19" spans="1:5" ht="24" customHeight="1" x14ac:dyDescent="0.2">
      <c r="C19" s="50" t="s">
        <v>360</v>
      </c>
    </row>
    <row r="21" spans="1:5" ht="30.75" customHeight="1" x14ac:dyDescent="0.2">
      <c r="B21" s="70" t="s">
        <v>361</v>
      </c>
      <c r="C21" s="70"/>
      <c r="D21" s="70"/>
      <c r="E21" s="70"/>
    </row>
    <row r="22" spans="1:5" ht="39.75" customHeight="1" x14ac:dyDescent="0.2">
      <c r="B22" s="49" t="s">
        <v>362</v>
      </c>
      <c r="C22" s="44"/>
      <c r="D22" s="45"/>
      <c r="E22" s="46"/>
    </row>
    <row r="24" spans="1:5" ht="66.75" customHeight="1" x14ac:dyDescent="0.2">
      <c r="B24" s="69" t="s">
        <v>423</v>
      </c>
      <c r="C24" s="69"/>
      <c r="D24" s="69"/>
      <c r="E24" s="69"/>
    </row>
    <row r="25" spans="1:5" ht="21" thickBot="1" x14ac:dyDescent="0.25">
      <c r="A25" s="38"/>
    </row>
    <row r="26" spans="1:5" ht="21" thickBot="1" x14ac:dyDescent="0.25">
      <c r="B26" s="53" t="s">
        <v>363</v>
      </c>
      <c r="C26" s="52" t="s">
        <v>364</v>
      </c>
      <c r="D26" s="52" t="s">
        <v>365</v>
      </c>
      <c r="E26" s="39" t="s">
        <v>366</v>
      </c>
    </row>
    <row r="27" spans="1:5" ht="38.1" customHeight="1" thickBot="1" x14ac:dyDescent="0.25">
      <c r="B27" s="58" t="s">
        <v>435</v>
      </c>
      <c r="C27" s="59" t="s">
        <v>326</v>
      </c>
      <c r="D27" s="71" t="s">
        <v>438</v>
      </c>
      <c r="E27" s="54"/>
    </row>
    <row r="28" spans="1:5" ht="38.1" customHeight="1" thickBot="1" x14ac:dyDescent="0.25">
      <c r="B28" s="58" t="s">
        <v>436</v>
      </c>
      <c r="C28" s="41" t="s">
        <v>326</v>
      </c>
      <c r="D28" s="71" t="s">
        <v>439</v>
      </c>
      <c r="E28" s="54"/>
    </row>
    <row r="29" spans="1:5" ht="38.1" customHeight="1" thickBot="1" x14ac:dyDescent="0.25">
      <c r="B29" s="58" t="s">
        <v>437</v>
      </c>
      <c r="C29" s="41" t="s">
        <v>326</v>
      </c>
      <c r="D29" s="71" t="s">
        <v>440</v>
      </c>
      <c r="E29" s="54"/>
    </row>
    <row r="30" spans="1:5" ht="54" customHeight="1" thickBot="1" x14ac:dyDescent="0.25">
      <c r="B30" s="58" t="s">
        <v>367</v>
      </c>
      <c r="C30" s="59" t="s">
        <v>368</v>
      </c>
      <c r="D30" s="59" t="s">
        <v>369</v>
      </c>
      <c r="E30" s="54" t="s">
        <v>370</v>
      </c>
    </row>
    <row r="31" spans="1:5" ht="38.1" customHeight="1" thickBot="1" x14ac:dyDescent="0.25">
      <c r="B31" s="40" t="s">
        <v>424</v>
      </c>
      <c r="C31" s="41" t="s">
        <v>425</v>
      </c>
      <c r="D31" s="41" t="s">
        <v>371</v>
      </c>
      <c r="E31" s="54" t="s">
        <v>370</v>
      </c>
    </row>
    <row r="32" spans="1:5" ht="38.1" customHeight="1" thickBot="1" x14ac:dyDescent="0.25">
      <c r="B32" s="58" t="s">
        <v>397</v>
      </c>
      <c r="C32" s="41" t="s">
        <v>24</v>
      </c>
      <c r="D32" s="41" t="s">
        <v>398</v>
      </c>
      <c r="E32" s="54"/>
    </row>
    <row r="33" spans="1:5" ht="38.1" customHeight="1" thickBot="1" x14ac:dyDescent="0.25">
      <c r="B33" s="58" t="s">
        <v>399</v>
      </c>
      <c r="C33" s="41" t="s">
        <v>24</v>
      </c>
      <c r="D33" s="41" t="s">
        <v>400</v>
      </c>
      <c r="E33" s="54"/>
    </row>
    <row r="34" spans="1:5" ht="38.1" customHeight="1" thickBot="1" x14ac:dyDescent="0.25">
      <c r="B34" s="58" t="s">
        <v>376</v>
      </c>
      <c r="C34" s="60" t="s">
        <v>377</v>
      </c>
      <c r="D34" s="61" t="s">
        <v>371</v>
      </c>
      <c r="E34" s="54" t="s">
        <v>370</v>
      </c>
    </row>
    <row r="35" spans="1:5" ht="38.1" customHeight="1" x14ac:dyDescent="0.2">
      <c r="B35" s="40" t="s">
        <v>378</v>
      </c>
      <c r="C35" s="41" t="s">
        <v>377</v>
      </c>
      <c r="D35" s="41" t="s">
        <v>371</v>
      </c>
      <c r="E35" s="54" t="s">
        <v>370</v>
      </c>
    </row>
    <row r="36" spans="1:5" ht="38.1" customHeight="1" x14ac:dyDescent="0.2">
      <c r="B36" s="58" t="s">
        <v>379</v>
      </c>
      <c r="C36" s="59"/>
      <c r="D36" s="59" t="s">
        <v>371</v>
      </c>
      <c r="E36" s="54" t="s">
        <v>370</v>
      </c>
    </row>
    <row r="37" spans="1:5" ht="38.1" customHeight="1" thickBot="1" x14ac:dyDescent="0.25">
      <c r="B37" s="40" t="s">
        <v>380</v>
      </c>
      <c r="C37" s="41"/>
      <c r="D37" s="59" t="s">
        <v>371</v>
      </c>
      <c r="E37" s="54" t="s">
        <v>370</v>
      </c>
    </row>
    <row r="39" spans="1:5" ht="15.75" x14ac:dyDescent="0.2">
      <c r="A39" s="48" t="s">
        <v>381</v>
      </c>
    </row>
    <row r="42" spans="1:5" ht="14.25" x14ac:dyDescent="0.2">
      <c r="C42" s="51" t="s">
        <v>382</v>
      </c>
      <c r="D42" s="51"/>
      <c r="E42" s="51"/>
    </row>
    <row r="44" spans="1:5" x14ac:dyDescent="0.2">
      <c r="D44" s="57" t="s">
        <v>383</v>
      </c>
    </row>
    <row r="51" spans="3:5" x14ac:dyDescent="0.2">
      <c r="C51" s="55" t="s">
        <v>384</v>
      </c>
      <c r="D51" s="56"/>
      <c r="E51" s="56"/>
    </row>
  </sheetData>
  <mergeCells count="4">
    <mergeCell ref="B7:E7"/>
    <mergeCell ref="A9:E9"/>
    <mergeCell ref="B21:E21"/>
    <mergeCell ref="B24:E2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8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27936B-50F8-4FF2-BD9A-AB1C8ADE4470}">
  <sheetPr>
    <pageSetUpPr fitToPage="1"/>
  </sheetPr>
  <dimension ref="A7:E49"/>
  <sheetViews>
    <sheetView topLeftCell="A26" workbookViewId="0">
      <selection activeCell="A27" sqref="A27:XFD27"/>
    </sheetView>
  </sheetViews>
  <sheetFormatPr baseColWidth="10" defaultColWidth="9.140625" defaultRowHeight="12.75" x14ac:dyDescent="0.2"/>
  <cols>
    <col min="1" max="1" width="3.85546875" customWidth="1"/>
    <col min="2" max="2" width="37" customWidth="1"/>
    <col min="3" max="3" width="26.140625" customWidth="1"/>
    <col min="4" max="4" width="25.28515625" customWidth="1"/>
    <col min="5" max="5" width="23.85546875" customWidth="1"/>
    <col min="6" max="256" width="11.42578125" customWidth="1"/>
  </cols>
  <sheetData>
    <row r="7" spans="1:5" ht="27" x14ac:dyDescent="0.2">
      <c r="B7" s="69" t="s">
        <v>401</v>
      </c>
      <c r="C7" s="69"/>
      <c r="D7" s="69"/>
      <c r="E7" s="69"/>
    </row>
    <row r="9" spans="1:5" ht="27" customHeight="1" x14ac:dyDescent="0.2">
      <c r="A9" s="69" t="s">
        <v>353</v>
      </c>
      <c r="B9" s="69"/>
      <c r="C9" s="69"/>
      <c r="D9" s="69"/>
      <c r="E9" s="69"/>
    </row>
    <row r="11" spans="1:5" ht="29.25" customHeight="1" x14ac:dyDescent="0.2">
      <c r="B11" s="43" t="s">
        <v>354</v>
      </c>
      <c r="C11" s="44"/>
      <c r="D11" s="45"/>
      <c r="E11" s="46"/>
    </row>
    <row r="13" spans="1:5" ht="15.75" x14ac:dyDescent="0.2">
      <c r="B13" s="43" t="s">
        <v>355</v>
      </c>
      <c r="C13" s="47"/>
    </row>
    <row r="15" spans="1:5" ht="19.5" customHeight="1" x14ac:dyDescent="0.2">
      <c r="B15" s="42" t="s">
        <v>356</v>
      </c>
      <c r="C15" s="49" t="s">
        <v>357</v>
      </c>
    </row>
    <row r="16" spans="1:5" ht="8.25" customHeight="1" x14ac:dyDescent="0.2">
      <c r="B16" s="42"/>
      <c r="C16" s="49"/>
    </row>
    <row r="17" spans="1:5" ht="18" customHeight="1" x14ac:dyDescent="0.2">
      <c r="B17" s="42" t="s">
        <v>358</v>
      </c>
      <c r="C17" s="49" t="s">
        <v>359</v>
      </c>
    </row>
    <row r="18" spans="1:5" ht="8.25" customHeight="1" x14ac:dyDescent="0.2">
      <c r="B18" s="42"/>
      <c r="C18" s="49"/>
    </row>
    <row r="19" spans="1:5" ht="24" customHeight="1" x14ac:dyDescent="0.2">
      <c r="C19" s="50" t="s">
        <v>360</v>
      </c>
    </row>
    <row r="21" spans="1:5" ht="30.75" customHeight="1" x14ac:dyDescent="0.2">
      <c r="B21" s="70" t="s">
        <v>361</v>
      </c>
      <c r="C21" s="70"/>
      <c r="D21" s="70"/>
      <c r="E21" s="70"/>
    </row>
    <row r="22" spans="1:5" ht="39.75" customHeight="1" x14ac:dyDescent="0.2">
      <c r="B22" s="49" t="s">
        <v>362</v>
      </c>
      <c r="C22" s="44"/>
      <c r="D22" s="45"/>
      <c r="E22" s="46"/>
    </row>
    <row r="24" spans="1:5" ht="66.75" customHeight="1" x14ac:dyDescent="0.2">
      <c r="B24" s="69" t="s">
        <v>423</v>
      </c>
      <c r="C24" s="69"/>
      <c r="D24" s="69"/>
      <c r="E24" s="69"/>
    </row>
    <row r="25" spans="1:5" ht="21" thickBot="1" x14ac:dyDescent="0.25">
      <c r="A25" s="38"/>
    </row>
    <row r="26" spans="1:5" ht="21" thickBot="1" x14ac:dyDescent="0.25">
      <c r="B26" s="53" t="s">
        <v>363</v>
      </c>
      <c r="C26" s="52" t="s">
        <v>364</v>
      </c>
      <c r="D26" s="52" t="s">
        <v>365</v>
      </c>
      <c r="E26" s="39" t="s">
        <v>366</v>
      </c>
    </row>
    <row r="27" spans="1:5" ht="38.1" customHeight="1" thickBot="1" x14ac:dyDescent="0.25">
      <c r="B27" s="58" t="s">
        <v>402</v>
      </c>
      <c r="C27" s="59" t="s">
        <v>24</v>
      </c>
      <c r="D27" s="59" t="s">
        <v>403</v>
      </c>
      <c r="E27" s="54"/>
    </row>
    <row r="28" spans="1:5" ht="38.1" customHeight="1" thickBot="1" x14ac:dyDescent="0.25">
      <c r="B28" s="40" t="s">
        <v>404</v>
      </c>
      <c r="C28" s="41" t="s">
        <v>24</v>
      </c>
      <c r="D28" s="59" t="s">
        <v>405</v>
      </c>
      <c r="E28" s="54"/>
    </row>
    <row r="29" spans="1:5" ht="38.1" customHeight="1" thickBot="1" x14ac:dyDescent="0.25">
      <c r="B29" s="58" t="s">
        <v>367</v>
      </c>
      <c r="C29" s="59" t="s">
        <v>368</v>
      </c>
      <c r="D29" s="41" t="s">
        <v>371</v>
      </c>
      <c r="E29" s="54" t="s">
        <v>370</v>
      </c>
    </row>
    <row r="30" spans="1:5" ht="38.1" customHeight="1" thickBot="1" x14ac:dyDescent="0.25">
      <c r="B30" s="58" t="s">
        <v>376</v>
      </c>
      <c r="C30" s="59" t="s">
        <v>377</v>
      </c>
      <c r="D30" s="41" t="s">
        <v>371</v>
      </c>
      <c r="E30" s="54" t="s">
        <v>370</v>
      </c>
    </row>
    <row r="31" spans="1:5" ht="38.1" customHeight="1" thickBot="1" x14ac:dyDescent="0.25">
      <c r="B31" s="40" t="s">
        <v>378</v>
      </c>
      <c r="C31" s="41" t="s">
        <v>377</v>
      </c>
      <c r="D31" s="41" t="s">
        <v>371</v>
      </c>
      <c r="E31" s="54" t="s">
        <v>370</v>
      </c>
    </row>
    <row r="32" spans="1:5" ht="38.1" customHeight="1" x14ac:dyDescent="0.2">
      <c r="B32" s="40" t="s">
        <v>406</v>
      </c>
      <c r="C32" s="41" t="s">
        <v>326</v>
      </c>
      <c r="D32" s="41" t="s">
        <v>407</v>
      </c>
      <c r="E32" s="54"/>
    </row>
    <row r="33" spans="1:5" ht="38.1" customHeight="1" x14ac:dyDescent="0.2">
      <c r="B33" s="40" t="s">
        <v>408</v>
      </c>
      <c r="C33" s="41" t="s">
        <v>409</v>
      </c>
      <c r="D33" s="41" t="s">
        <v>410</v>
      </c>
      <c r="E33" s="54"/>
    </row>
    <row r="34" spans="1:5" ht="38.1" customHeight="1" thickBot="1" x14ac:dyDescent="0.25">
      <c r="B34" s="58" t="s">
        <v>379</v>
      </c>
      <c r="C34" s="59"/>
      <c r="D34" s="59" t="s">
        <v>371</v>
      </c>
      <c r="E34" s="54" t="s">
        <v>370</v>
      </c>
    </row>
    <row r="35" spans="1:5" ht="38.1" customHeight="1" thickBot="1" x14ac:dyDescent="0.25">
      <c r="B35" s="40" t="s">
        <v>380</v>
      </c>
      <c r="C35" s="41"/>
      <c r="D35" s="41" t="s">
        <v>371</v>
      </c>
      <c r="E35" s="54" t="s">
        <v>370</v>
      </c>
    </row>
    <row r="37" spans="1:5" ht="15.75" x14ac:dyDescent="0.2">
      <c r="A37" s="48" t="s">
        <v>381</v>
      </c>
    </row>
    <row r="40" spans="1:5" ht="14.25" x14ac:dyDescent="0.2">
      <c r="C40" s="51" t="s">
        <v>382</v>
      </c>
      <c r="D40" s="51"/>
      <c r="E40" s="51"/>
    </row>
    <row r="42" spans="1:5" x14ac:dyDescent="0.2">
      <c r="D42" s="57" t="s">
        <v>383</v>
      </c>
    </row>
    <row r="49" spans="3:5" x14ac:dyDescent="0.2">
      <c r="C49" s="55" t="s">
        <v>384</v>
      </c>
      <c r="D49" s="56"/>
      <c r="E49" s="56"/>
    </row>
  </sheetData>
  <mergeCells count="4">
    <mergeCell ref="B7:E7"/>
    <mergeCell ref="A9:E9"/>
    <mergeCell ref="B21:E21"/>
    <mergeCell ref="B24:E2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8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75494D-0E73-4693-93DC-090D1CCE6CCA}">
  <sheetPr>
    <pageSetUpPr fitToPage="1"/>
  </sheetPr>
  <dimension ref="A7:E49"/>
  <sheetViews>
    <sheetView topLeftCell="A24" workbookViewId="0">
      <selection activeCell="B35" sqref="B35"/>
    </sheetView>
  </sheetViews>
  <sheetFormatPr baseColWidth="10" defaultColWidth="9.140625" defaultRowHeight="12.75" x14ac:dyDescent="0.2"/>
  <cols>
    <col min="1" max="1" width="3.85546875" customWidth="1"/>
    <col min="2" max="2" width="37" customWidth="1"/>
    <col min="3" max="3" width="26.140625" customWidth="1"/>
    <col min="4" max="4" width="25.28515625" customWidth="1"/>
    <col min="5" max="5" width="23.85546875" customWidth="1"/>
    <col min="6" max="256" width="11.42578125" customWidth="1"/>
  </cols>
  <sheetData>
    <row r="7" spans="1:5" ht="27" x14ac:dyDescent="0.2">
      <c r="B7" s="69" t="s">
        <v>411</v>
      </c>
      <c r="C7" s="69"/>
      <c r="D7" s="69"/>
      <c r="E7" s="69"/>
    </row>
    <row r="9" spans="1:5" ht="27" customHeight="1" x14ac:dyDescent="0.2">
      <c r="A9" s="69" t="s">
        <v>353</v>
      </c>
      <c r="B9" s="69"/>
      <c r="C9" s="69"/>
      <c r="D9" s="69"/>
      <c r="E9" s="69"/>
    </row>
    <row r="11" spans="1:5" ht="29.25" customHeight="1" x14ac:dyDescent="0.2">
      <c r="B11" s="43" t="s">
        <v>354</v>
      </c>
      <c r="C11" s="44"/>
      <c r="D11" s="45"/>
      <c r="E11" s="46"/>
    </row>
    <row r="13" spans="1:5" ht="15.75" x14ac:dyDescent="0.2">
      <c r="B13" s="43" t="s">
        <v>355</v>
      </c>
      <c r="C13" s="47"/>
    </row>
    <row r="15" spans="1:5" ht="19.5" customHeight="1" x14ac:dyDescent="0.2">
      <c r="B15" s="42" t="s">
        <v>356</v>
      </c>
      <c r="C15" s="49" t="s">
        <v>357</v>
      </c>
    </row>
    <row r="16" spans="1:5" ht="8.25" customHeight="1" x14ac:dyDescent="0.2">
      <c r="B16" s="42"/>
      <c r="C16" s="49"/>
    </row>
    <row r="17" spans="1:5" ht="18" customHeight="1" x14ac:dyDescent="0.2">
      <c r="B17" s="42" t="s">
        <v>358</v>
      </c>
      <c r="C17" s="49" t="s">
        <v>359</v>
      </c>
    </row>
    <row r="18" spans="1:5" ht="8.25" customHeight="1" x14ac:dyDescent="0.2">
      <c r="B18" s="42"/>
      <c r="C18" s="49"/>
    </row>
    <row r="19" spans="1:5" ht="24" customHeight="1" x14ac:dyDescent="0.2">
      <c r="C19" s="50" t="s">
        <v>360</v>
      </c>
    </row>
    <row r="21" spans="1:5" ht="30.75" customHeight="1" x14ac:dyDescent="0.2">
      <c r="B21" s="70" t="s">
        <v>361</v>
      </c>
      <c r="C21" s="70"/>
      <c r="D21" s="70"/>
      <c r="E21" s="70"/>
    </row>
    <row r="22" spans="1:5" ht="39.75" customHeight="1" x14ac:dyDescent="0.2">
      <c r="B22" s="49" t="s">
        <v>362</v>
      </c>
      <c r="C22" s="44"/>
      <c r="D22" s="45"/>
      <c r="E22" s="46"/>
    </row>
    <row r="24" spans="1:5" ht="66.75" customHeight="1" x14ac:dyDescent="0.2">
      <c r="B24" s="69" t="s">
        <v>423</v>
      </c>
      <c r="C24" s="69"/>
      <c r="D24" s="69"/>
      <c r="E24" s="69"/>
    </row>
    <row r="25" spans="1:5" ht="21" thickBot="1" x14ac:dyDescent="0.25">
      <c r="A25" s="38"/>
    </row>
    <row r="26" spans="1:5" ht="21" thickBot="1" x14ac:dyDescent="0.25">
      <c r="B26" s="53" t="s">
        <v>363</v>
      </c>
      <c r="C26" s="52" t="s">
        <v>364</v>
      </c>
      <c r="D26" s="52" t="s">
        <v>365</v>
      </c>
      <c r="E26" s="39" t="s">
        <v>366</v>
      </c>
    </row>
    <row r="27" spans="1:5" ht="38.1" customHeight="1" thickBot="1" x14ac:dyDescent="0.25">
      <c r="B27" s="58" t="s">
        <v>412</v>
      </c>
      <c r="C27" s="41" t="s">
        <v>24</v>
      </c>
      <c r="D27" s="41" t="s">
        <v>413</v>
      </c>
      <c r="E27" s="54"/>
    </row>
    <row r="28" spans="1:5" ht="38.1" customHeight="1" thickBot="1" x14ac:dyDescent="0.25">
      <c r="B28" s="40" t="s">
        <v>414</v>
      </c>
      <c r="C28" s="41" t="s">
        <v>24</v>
      </c>
      <c r="D28" s="41" t="s">
        <v>415</v>
      </c>
      <c r="E28" s="54"/>
    </row>
    <row r="29" spans="1:5" ht="38.1" customHeight="1" thickBot="1" x14ac:dyDescent="0.25">
      <c r="B29" s="58" t="s">
        <v>367</v>
      </c>
      <c r="C29" s="59" t="s">
        <v>368</v>
      </c>
      <c r="D29" s="41" t="s">
        <v>371</v>
      </c>
      <c r="E29" s="54" t="s">
        <v>370</v>
      </c>
    </row>
    <row r="30" spans="1:5" ht="38.1" customHeight="1" thickBot="1" x14ac:dyDescent="0.25">
      <c r="B30" s="58" t="s">
        <v>376</v>
      </c>
      <c r="C30" s="59" t="s">
        <v>377</v>
      </c>
      <c r="D30" s="41" t="s">
        <v>371</v>
      </c>
      <c r="E30" s="54" t="s">
        <v>370</v>
      </c>
    </row>
    <row r="31" spans="1:5" ht="38.1" customHeight="1" x14ac:dyDescent="0.2">
      <c r="B31" s="40" t="s">
        <v>378</v>
      </c>
      <c r="C31" s="41" t="s">
        <v>377</v>
      </c>
      <c r="D31" s="41" t="s">
        <v>371</v>
      </c>
      <c r="E31" s="54" t="s">
        <v>370</v>
      </c>
    </row>
    <row r="32" spans="1:5" ht="38.1" customHeight="1" x14ac:dyDescent="0.2">
      <c r="B32" s="40" t="s">
        <v>416</v>
      </c>
      <c r="C32" s="41" t="s">
        <v>409</v>
      </c>
      <c r="D32" s="41" t="s">
        <v>417</v>
      </c>
      <c r="E32" s="54"/>
    </row>
    <row r="33" spans="1:5" ht="38.1" customHeight="1" x14ac:dyDescent="0.2">
      <c r="B33" s="40" t="s">
        <v>418</v>
      </c>
      <c r="C33" s="41" t="s">
        <v>409</v>
      </c>
      <c r="D33" s="41" t="s">
        <v>419</v>
      </c>
      <c r="E33" s="54"/>
    </row>
    <row r="34" spans="1:5" ht="38.1" customHeight="1" thickBot="1" x14ac:dyDescent="0.25">
      <c r="B34" s="58" t="s">
        <v>379</v>
      </c>
      <c r="C34" s="59"/>
      <c r="D34" s="59" t="s">
        <v>371</v>
      </c>
      <c r="E34" s="54" t="s">
        <v>370</v>
      </c>
    </row>
    <row r="35" spans="1:5" ht="38.1" customHeight="1" thickBot="1" x14ac:dyDescent="0.25">
      <c r="B35" s="40" t="s">
        <v>380</v>
      </c>
      <c r="C35" s="41"/>
      <c r="D35" s="41" t="s">
        <v>371</v>
      </c>
      <c r="E35" s="54" t="s">
        <v>370</v>
      </c>
    </row>
    <row r="37" spans="1:5" ht="15.75" x14ac:dyDescent="0.2">
      <c r="A37" s="48" t="s">
        <v>381</v>
      </c>
    </row>
    <row r="40" spans="1:5" ht="14.25" x14ac:dyDescent="0.2">
      <c r="C40" s="51" t="s">
        <v>382</v>
      </c>
      <c r="D40" s="51"/>
      <c r="E40" s="51"/>
    </row>
    <row r="42" spans="1:5" x14ac:dyDescent="0.2">
      <c r="D42" s="57" t="s">
        <v>383</v>
      </c>
    </row>
    <row r="49" spans="3:5" x14ac:dyDescent="0.2">
      <c r="C49" s="55" t="s">
        <v>384</v>
      </c>
      <c r="D49" s="56"/>
      <c r="E49" s="56"/>
    </row>
  </sheetData>
  <mergeCells count="4">
    <mergeCell ref="B7:E7"/>
    <mergeCell ref="A9:E9"/>
    <mergeCell ref="B21:E21"/>
    <mergeCell ref="B24:E2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8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2BEBFF92EB3564FB6E1F8F691AC842F" ma:contentTypeVersion="15" ma:contentTypeDescription="Create a new document." ma:contentTypeScope="" ma:versionID="a8a0c1f83c534e7f780536b6a5a09f5f">
  <xsd:schema xmlns:xsd="http://www.w3.org/2001/XMLSchema" xmlns:xs="http://www.w3.org/2001/XMLSchema" xmlns:p="http://schemas.microsoft.com/office/2006/metadata/properties" xmlns:ns2="5a46f242-0fbb-4196-a84b-4f4ae640a7da" targetNamespace="http://schemas.microsoft.com/office/2006/metadata/properties" ma:root="true" ma:fieldsID="820aad5d6a48e9fc3ac437804f73fe73" ns2:_="">
    <xsd:import namespace="5a46f242-0fbb-4196-a84b-4f4ae640a7d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lcf76f155ced4ddcb4097134ff3c332f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a46f242-0fbb-4196-a84b-4f4ae640a7d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78896d29-05cf-436a-a5fa-a2b60459841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a46f242-0fbb-4196-a84b-4f4ae640a7da">
      <Terms xmlns="http://schemas.microsoft.com/office/infopath/2007/PartnerControls"/>
    </lcf76f155ced4ddcb4097134ff3c332f>
    <MediaLengthInSeconds xmlns="5a46f242-0fbb-4196-a84b-4f4ae640a7da" xsi:nil="true"/>
  </documentManagement>
</p:properties>
</file>

<file path=customXml/itemProps1.xml><?xml version="1.0" encoding="utf-8"?>
<ds:datastoreItem xmlns:ds="http://schemas.openxmlformats.org/officeDocument/2006/customXml" ds:itemID="{242615B4-E8F9-41D8-A9D5-59588CBCD0D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BF09BD4-0031-45A7-AD92-925F88C654A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a46f242-0fbb-4196-a84b-4f4ae640a7d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2293536-040E-459C-B842-3C0AAD3E9AD7}">
  <ds:schemaRefs>
    <ds:schemaRef ds:uri="http://schemas.microsoft.com/office/2006/metadata/properties"/>
    <ds:schemaRef ds:uri="http://schemas.microsoft.com/office/infopath/2007/PartnerControls"/>
    <ds:schemaRef ds:uri="5a46f242-0fbb-4196-a84b-4f4ae640a7d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7</vt:i4>
      </vt:variant>
    </vt:vector>
  </HeadingPairs>
  <TitlesOfParts>
    <vt:vector size="14" baseType="lpstr">
      <vt:lpstr>Hoja1</vt:lpstr>
      <vt:lpstr>1º PRIMARIA</vt:lpstr>
      <vt:lpstr>2º PRIMARIA </vt:lpstr>
      <vt:lpstr>3º PRIMARIA  </vt:lpstr>
      <vt:lpstr>4º PRIMARIA   </vt:lpstr>
      <vt:lpstr>5º PRIMARIA </vt:lpstr>
      <vt:lpstr>6º PRIMARIA  </vt:lpstr>
      <vt:lpstr>'1º PRIMARIA'!Área_de_impresión</vt:lpstr>
      <vt:lpstr>'2º PRIMARIA '!Área_de_impresión</vt:lpstr>
      <vt:lpstr>'3º PRIMARIA  '!Área_de_impresión</vt:lpstr>
      <vt:lpstr>'4º PRIMARIA   '!Área_de_impresión</vt:lpstr>
      <vt:lpstr>'5º PRIMARIA '!Área_de_impresión</vt:lpstr>
      <vt:lpstr>'6º PRIMARIA  '!Área_de_impresión</vt:lpstr>
      <vt:lpstr>Hoja1!Área_de_impresión</vt:lpstr>
    </vt:vector>
  </TitlesOfParts>
  <Manager/>
  <Company>1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_</dc:creator>
  <cp:keywords/>
  <dc:description/>
  <cp:lastModifiedBy>Antonio García</cp:lastModifiedBy>
  <cp:revision/>
  <dcterms:created xsi:type="dcterms:W3CDTF">2000-08-29T10:19:04Z</dcterms:created>
  <dcterms:modified xsi:type="dcterms:W3CDTF">2025-07-11T07:16:56Z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cf76f155ced4ddcb4097134ff3c332f">
    <vt:lpwstr/>
  </property>
  <property fmtid="{D5CDD505-2E9C-101B-9397-08002B2CF9AE}" pid="3" name="ContentTypeId">
    <vt:lpwstr>0x01010032BEBFF92EB3564FB6E1F8F691AC842F</vt:lpwstr>
  </property>
  <property fmtid="{D5CDD505-2E9C-101B-9397-08002B2CF9AE}" pid="4" name="MediaServiceImageTags">
    <vt:lpwstr/>
  </property>
  <property fmtid="{D5CDD505-2E9C-101B-9397-08002B2CF9AE}" pid="5" name="Order">
    <vt:r8>258400</vt:r8>
  </property>
  <property fmtid="{D5CDD505-2E9C-101B-9397-08002B2CF9AE}" pid="6" name="xd_Signature">
    <vt:bool>false</vt:bool>
  </property>
  <property fmtid="{D5CDD505-2E9C-101B-9397-08002B2CF9AE}" pid="7" name="xd_ProgID">
    <vt:lpwstr/>
  </property>
  <property fmtid="{D5CDD505-2E9C-101B-9397-08002B2CF9AE}" pid="8" name="ComplianceAssetId">
    <vt:lpwstr/>
  </property>
  <property fmtid="{D5CDD505-2E9C-101B-9397-08002B2CF9AE}" pid="9" name="TemplateUrl">
    <vt:lpwstr/>
  </property>
  <property fmtid="{D5CDD505-2E9C-101B-9397-08002B2CF9AE}" pid="10" name="_ExtendedDescription">
    <vt:lpwstr/>
  </property>
  <property fmtid="{D5CDD505-2E9C-101B-9397-08002B2CF9AE}" pid="11" name="TriggerFlowInfo">
    <vt:lpwstr/>
  </property>
</Properties>
</file>